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DaM\TmpFiles\"/>
    </mc:Choice>
  </mc:AlternateContent>
  <bookViews>
    <workbookView xWindow="0" yWindow="0" windowWidth="28800" windowHeight="12480"/>
  </bookViews>
  <sheets>
    <sheet name="SPOT_Summary (SELL)" sheetId="4" r:id="rId1"/>
    <sheet name="SPOT_Summary (BUY)" sheetId="5" r:id="rId2"/>
    <sheet name="MKT_Coupling" sheetId="6" r:id="rId3"/>
    <sheet name="Summary_Chart" sheetId="7" r:id="rId4"/>
  </sheets>
  <definedNames>
    <definedName name="BRD_EXP_NAMES_DAM_CPL">MKT_Coupling!$A$19:$A$23</definedName>
    <definedName name="BRD_EXP_NAMES_SUM_BUY">'SPOT_Summary (BUY)'!$A$34:$A$38</definedName>
    <definedName name="BRD_EXP_NAMES_SUM_BUY_CPL">'SPOT_Summary (BUY)'!$A$42:$A$47</definedName>
    <definedName name="BRD_EXP_VALUES_DAM_CPL">MKT_Coupling!$B$19:$Z$23</definedName>
    <definedName name="BRD_EXP_VALUES_SUM_BUY">'SPOT_Summary (BUY)'!$B$34:$Z$38</definedName>
    <definedName name="BRD_EXP_VALUES_SUM_BUY_CPL">'SPOT_Summary (BUY)'!$B$42:$Z$47</definedName>
    <definedName name="BRD_IMP_NAMES_DAM_CPL">MKT_Coupling!$A$11:$A$15</definedName>
    <definedName name="BRD_IMP_NAMES_SUM_SELL">'SPOT_Summary (SELL)'!$A$34:$A$38</definedName>
    <definedName name="BRD_IMP_NAMES_SUM_SELL_CPL">'SPOT_Summary (SELL)'!$A$42:$A$47</definedName>
    <definedName name="BRD_IMP_VALUES_DAM_CPL">MKT_Coupling!$B$11:$Z$15</definedName>
    <definedName name="BRD_IMP_VALUES_SUM_SELL">'SPOT_Summary (SELL)'!$B$34:$Z$38</definedName>
    <definedName name="BRD_IMP_VALUES_SUM_SELL_CPL">'SPOT_Summary (SELL)'!$B$42:$Z$47</definedName>
    <definedName name="BUY_ORDERS_NAMES_SUM_BUY">'SPOT_Summary (BUY)'!$A$28:$A$30</definedName>
    <definedName name="BUY_ORDERS_VALUES_SUM_BUY">'SPOT_Summary (BUY)'!$B$28:$Z$30</definedName>
    <definedName name="DAM_CPL_PUB_TIME">MKT_Coupling!$V$1</definedName>
    <definedName name="DEMAND_NAMES_SUM_BUY">'SPOT_Summary (BUY)'!$A$19:$A$24</definedName>
    <definedName name="DEMAND_NAMES_SUM_SELL">'SPOT_Summary (SELL)'!$A$19:$A$24</definedName>
    <definedName name="DEMAND_VALUES_SUM_BUY">'SPOT_Summary (BUY)'!$B$19:$Z$24</definedName>
    <definedName name="DEMAND_VALUES_SUM_SELL">'SPOT_Summary (SELL)'!$B$19:$Z$24</definedName>
    <definedName name="GR_MAINLAND_MCP_DAM_CPL">MKT_Coupling!$B$7:$Z$7</definedName>
    <definedName name="GR_MAINLAND_MCP_SUM_BUY">'SPOT_Summary (BUY)'!$B$7:$Z$7</definedName>
    <definedName name="GR_MAINLAND_MCP_SUM_SELL">'SPOT_Summary (SELL)'!$B$7:$Z$7</definedName>
    <definedName name="MKT_DAM_COUPLING_DELIVERY_DAY">MKT_Coupling!$A$2</definedName>
    <definedName name="MKT_DAM_COUPLING_TITLE">MKT_Coupling!$A$1</definedName>
    <definedName name="MKT_SUM_BUY_DELIVERY_DAY">'SPOT_Summary (BUY)'!$A$2</definedName>
    <definedName name="MKT_SUM_BUY_TITLE">'SPOT_Summary (BUY)'!$A$1</definedName>
    <definedName name="MKT_SUM_SELL_DELIVERY_DAY">'SPOT_Summary (SELL)'!$A$2</definedName>
    <definedName name="MKT_SUM_SELL_TITLE">'SPOT_Summary (SELL)'!$A$1</definedName>
    <definedName name="MTUs_MKT_DAM_COUPLING">MKT_Coupling!$B$2:$Z$2</definedName>
    <definedName name="MTUs_MKT_SUM_BUY">'SPOT_Summary (BUY)'!$B$2:$Z$2</definedName>
    <definedName name="MTUs_MKT_SUM_SELL">'SPOT_Summary (SELL)'!$B$2:$Z$2</definedName>
    <definedName name="NET_POSITION_GR_MAINLAND_DAM_CPL">MKT_Coupling!$B$4:$Z$4</definedName>
    <definedName name="_xlnm.Print_Area" localSheetId="2">MKT_Coupling!$A$1:$AA$24</definedName>
    <definedName name="_xlnm.Print_Area" localSheetId="0">'SPOT_Summary (SELL)'!$A$1:$AA$39</definedName>
    <definedName name="SELL_ORDERS_NAMES_SUM_SELL">'SPOT_Summary (SELL)'!$A$28:$A$30</definedName>
    <definedName name="SELL_ORDERS_VALUES_SUM_SELL">'SPOT_Summary (SELL)'!$B$28:$Z$30</definedName>
    <definedName name="TOT_DEMAND_GR_MAINLAND_SUM_BUY">'SPOT_Summary (BUY)'!$B$4:$Z$4</definedName>
    <definedName name="TOT_SUM_BUY_PUB_TIME">'SPOT_Summary (BUY)'!$V$1</definedName>
    <definedName name="TOT_SUM_SELL_PUB_TIME">'SPOT_Summary (SELL)'!$V$1</definedName>
    <definedName name="TOT_SUPPLY_GR_MAINLAND_SUM_SELL">'SPOT_Summary (SELL)'!$B$4:$Z$4</definedName>
    <definedName name="UNITS_CRT_VALUES_SUM_BUY">'SPOT_Summary (BUY)'!$B$11:$Z$11</definedName>
    <definedName name="UNITS_CRT_VALUES_SUM_SELL">'SPOT_Summary (SELL)'!$B$11:$Z$11</definedName>
    <definedName name="UNITS_CRTRES_VALUES_SUM_BUY">'SPOT_Summary (BUY)'!$B$15:$Z$15</definedName>
    <definedName name="UNITS_CRTRES_VALUES_SUM_SELL">'SPOT_Summary (SELL)'!$B$15:$Z$15</definedName>
    <definedName name="UNITS_GAS_VALUES_SUM_BUY">'SPOT_Summary (BUY)'!$B$12:$Z$12</definedName>
    <definedName name="UNITS_GAS_VALUES_SUM_SELL">'SPOT_Summary (SELL)'!$B$12:$Z$12</definedName>
    <definedName name="UNITS_HDR_VALUES_SUM_BUY">'SPOT_Summary (BUY)'!$B$13:$Z$13</definedName>
    <definedName name="UNITS_HDR_VALUES_SUM_SELL">'SPOT_Summary (SELL)'!$B$13:$Z$13</definedName>
    <definedName name="UNITS_IMP_VALUES_SUM_SELL">'SPOT_Summary (SELL)'!$B$39:$Z$39</definedName>
    <definedName name="UNITS_LIG_VALUES_SUM_BUY">'SPOT_Summary (BUY)'!$B$10:$Z$10</definedName>
    <definedName name="UNITS_LIG_VALUES_SUM_SELL">'SPOT_Summary (SELL)'!$B$10:$Z$10</definedName>
    <definedName name="UNITS_NAMES_SUM_BUY">'SPOT_Summary (BUY)'!$A$10:$A$15</definedName>
    <definedName name="UNITS_NAMES_SUM_SELL">'SPOT_Summary (SELL)'!$A$10:$A$15</definedName>
    <definedName name="UNITS_RES_VALUES_SUM_BUY">'SPOT_Summary (BUY)'!$B$14:$Z$14</definedName>
    <definedName name="UNITS_RES_VALUES_SUM_SELL">'SPOT_Summary (SELL)'!$B$14:$Z$14</definedName>
    <definedName name="UNITS_VALUES_SUM_BUY">'SPOT_Summary (BUY)'!$B$10:$Z$15</definedName>
    <definedName name="UNITS_VALUES_SUM_SELL">'SPOT_Summary (SELL)'!$B$10:$Z$15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4" i="6" l="1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A24" i="6" s="1"/>
  <c r="AA23" i="6"/>
  <c r="AA22" i="6"/>
  <c r="AA21" i="6"/>
  <c r="AA20" i="6"/>
  <c r="AA19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A16" i="6" s="1"/>
  <c r="AA15" i="6"/>
  <c r="AA14" i="6"/>
  <c r="AA13" i="6"/>
  <c r="AA12" i="6"/>
  <c r="AA11" i="6"/>
  <c r="AA7" i="6"/>
  <c r="AA4" i="6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AA48" i="5" s="1"/>
  <c r="AA47" i="5"/>
  <c r="AA46" i="5"/>
  <c r="AA45" i="5"/>
  <c r="AA44" i="5"/>
  <c r="AA43" i="5"/>
  <c r="AA42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AA39" i="5" s="1"/>
  <c r="AA38" i="5"/>
  <c r="AA37" i="5"/>
  <c r="AA36" i="5"/>
  <c r="AA35" i="5"/>
  <c r="AA34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A30" i="5"/>
  <c r="AA29" i="5"/>
  <c r="AA28" i="5"/>
  <c r="AA31" i="5" s="1"/>
  <c r="Z25" i="5"/>
  <c r="Z51" i="5" s="1"/>
  <c r="Y25" i="5"/>
  <c r="Y51" i="5" s="1"/>
  <c r="X25" i="5"/>
  <c r="X51" i="5" s="1"/>
  <c r="W25" i="5"/>
  <c r="W51" i="5" s="1"/>
  <c r="V25" i="5"/>
  <c r="V51" i="5" s="1"/>
  <c r="U25" i="5"/>
  <c r="U51" i="5" s="1"/>
  <c r="T25" i="5"/>
  <c r="T51" i="5" s="1"/>
  <c r="S25" i="5"/>
  <c r="S51" i="5" s="1"/>
  <c r="R25" i="5"/>
  <c r="R51" i="5" s="1"/>
  <c r="Q25" i="5"/>
  <c r="Q51" i="5" s="1"/>
  <c r="P25" i="5"/>
  <c r="P51" i="5" s="1"/>
  <c r="O25" i="5"/>
  <c r="O51" i="5" s="1"/>
  <c r="N25" i="5"/>
  <c r="N51" i="5" s="1"/>
  <c r="M25" i="5"/>
  <c r="M51" i="5" s="1"/>
  <c r="L25" i="5"/>
  <c r="L51" i="5" s="1"/>
  <c r="K25" i="5"/>
  <c r="K51" i="5" s="1"/>
  <c r="J25" i="5"/>
  <c r="J51" i="5" s="1"/>
  <c r="I25" i="5"/>
  <c r="I51" i="5" s="1"/>
  <c r="H25" i="5"/>
  <c r="H51" i="5" s="1"/>
  <c r="G25" i="5"/>
  <c r="G51" i="5" s="1"/>
  <c r="F25" i="5"/>
  <c r="F51" i="5" s="1"/>
  <c r="E25" i="5"/>
  <c r="E51" i="5" s="1"/>
  <c r="D25" i="5"/>
  <c r="D51" i="5" s="1"/>
  <c r="C25" i="5"/>
  <c r="C51" i="5" s="1"/>
  <c r="B25" i="5"/>
  <c r="B51" i="5" s="1"/>
  <c r="AA51" i="5" s="1"/>
  <c r="AA24" i="5"/>
  <c r="AA23" i="5"/>
  <c r="AA22" i="5"/>
  <c r="AA21" i="5"/>
  <c r="AA20" i="5"/>
  <c r="AA19" i="5"/>
  <c r="AA25" i="5" s="1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A15" i="5"/>
  <c r="AA14" i="5"/>
  <c r="AA13" i="5"/>
  <c r="AA12" i="5"/>
  <c r="AA11" i="5"/>
  <c r="AA10" i="5"/>
  <c r="AA16" i="5" s="1"/>
  <c r="AA7" i="5"/>
  <c r="AA4" i="5"/>
  <c r="Z51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B50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AA48" i="4" s="1"/>
  <c r="AA47" i="4"/>
  <c r="AA46" i="4"/>
  <c r="AA45" i="4"/>
  <c r="AA44" i="4"/>
  <c r="AA43" i="4"/>
  <c r="AA42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B39" i="4"/>
  <c r="AA39" i="4" s="1"/>
  <c r="AA38" i="4"/>
  <c r="AA37" i="4"/>
  <c r="AA36" i="4"/>
  <c r="AA35" i="4"/>
  <c r="AA34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A30" i="4"/>
  <c r="AA29" i="4"/>
  <c r="AA28" i="4"/>
  <c r="AA31" i="4" s="1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A24" i="4"/>
  <c r="AA23" i="4"/>
  <c r="AA22" i="4"/>
  <c r="AA21" i="4"/>
  <c r="AA20" i="4"/>
  <c r="AA19" i="4"/>
  <c r="AA25" i="4" s="1"/>
  <c r="Z16" i="4"/>
  <c r="Y16" i="4"/>
  <c r="Y51" i="4" s="1"/>
  <c r="X16" i="4"/>
  <c r="X51" i="4" s="1"/>
  <c r="W16" i="4"/>
  <c r="W51" i="4" s="1"/>
  <c r="V16" i="4"/>
  <c r="V51" i="4" s="1"/>
  <c r="U16" i="4"/>
  <c r="U51" i="4" s="1"/>
  <c r="T16" i="4"/>
  <c r="T51" i="4" s="1"/>
  <c r="S16" i="4"/>
  <c r="S51" i="4" s="1"/>
  <c r="R16" i="4"/>
  <c r="R51" i="4" s="1"/>
  <c r="Q16" i="4"/>
  <c r="Q51" i="4" s="1"/>
  <c r="P16" i="4"/>
  <c r="P51" i="4" s="1"/>
  <c r="O16" i="4"/>
  <c r="O51" i="4" s="1"/>
  <c r="N16" i="4"/>
  <c r="N51" i="4" s="1"/>
  <c r="M16" i="4"/>
  <c r="M51" i="4" s="1"/>
  <c r="L16" i="4"/>
  <c r="L51" i="4" s="1"/>
  <c r="K16" i="4"/>
  <c r="K51" i="4" s="1"/>
  <c r="J16" i="4"/>
  <c r="J51" i="4" s="1"/>
  <c r="I16" i="4"/>
  <c r="I51" i="4" s="1"/>
  <c r="H16" i="4"/>
  <c r="H51" i="4" s="1"/>
  <c r="G16" i="4"/>
  <c r="G51" i="4" s="1"/>
  <c r="F16" i="4"/>
  <c r="F51" i="4" s="1"/>
  <c r="E16" i="4"/>
  <c r="E51" i="4" s="1"/>
  <c r="D16" i="4"/>
  <c r="D51" i="4" s="1"/>
  <c r="C16" i="4"/>
  <c r="C51" i="4" s="1"/>
  <c r="B16" i="4"/>
  <c r="B51" i="4" s="1"/>
  <c r="AA51" i="4" s="1"/>
  <c r="AA15" i="4"/>
  <c r="AA14" i="4"/>
  <c r="AA13" i="4"/>
  <c r="AA12" i="4"/>
  <c r="AA11" i="4"/>
  <c r="AA10" i="4"/>
  <c r="AA16" i="4" s="1"/>
  <c r="AA7" i="4"/>
  <c r="AA4" i="4"/>
</calcChain>
</file>

<file path=xl/sharedStrings.xml><?xml version="1.0" encoding="utf-8"?>
<sst xmlns="http://schemas.openxmlformats.org/spreadsheetml/2006/main" count="117" uniqueCount="53">
  <si>
    <t>Publication on: 16/04/2024 23:19:09</t>
  </si>
  <si>
    <t>TOTAL</t>
  </si>
  <si>
    <t>Total SELL Trades</t>
  </si>
  <si>
    <t>Greece Mainland</t>
  </si>
  <si>
    <t>Market Clearing Price</t>
  </si>
  <si>
    <t>PRODUCTION TECHNOLOGY / MTU</t>
  </si>
  <si>
    <t>LIGNITE</t>
  </si>
  <si>
    <t>CRETE CONVENTIONAL</t>
  </si>
  <si>
    <t>GAS</t>
  </si>
  <si>
    <t>HYDRO</t>
  </si>
  <si>
    <t>RENEWABLES</t>
  </si>
  <si>
    <t>CRETE RENEWABLES</t>
  </si>
  <si>
    <t>PRODUCTION</t>
  </si>
  <si>
    <t>DEMAND / MTU</t>
  </si>
  <si>
    <t>HV LOAD</t>
  </si>
  <si>
    <t>MV LOAD</t>
  </si>
  <si>
    <t>LV LOAD</t>
  </si>
  <si>
    <t>PUMP</t>
  </si>
  <si>
    <t>SYSTEM LOSSES</t>
  </si>
  <si>
    <t>CRETE LOAD</t>
  </si>
  <si>
    <t>DEMAND</t>
  </si>
  <si>
    <t>SELL TRADES Price Type /  MTU</t>
  </si>
  <si>
    <t>Priority Price-Taking</t>
  </si>
  <si>
    <t>Hybrid</t>
  </si>
  <si>
    <t>Block</t>
  </si>
  <si>
    <t>SELL</t>
  </si>
  <si>
    <t>BORDER IMPORTS</t>
  </si>
  <si>
    <t>AL-GR</t>
  </si>
  <si>
    <t>MK-GR</t>
  </si>
  <si>
    <t>BG-GR</t>
  </si>
  <si>
    <t>TR-GR</t>
  </si>
  <si>
    <t>IT-GR</t>
  </si>
  <si>
    <t xml:space="preserve"> IMPORTS</t>
  </si>
  <si>
    <t>BORDER IMPORTS (IMPLICIT)</t>
  </si>
  <si>
    <t>CR-GR</t>
  </si>
  <si>
    <t xml:space="preserve"> IMPORTS (IMPLICIT)</t>
  </si>
  <si>
    <t>Total BUY Trades</t>
  </si>
  <si>
    <t>BUY TRADES Price Type /  MTU</t>
  </si>
  <si>
    <t>BUY</t>
  </si>
  <si>
    <t>BORDER EXPORTS</t>
  </si>
  <si>
    <t>GR-AL</t>
  </si>
  <si>
    <t>GR-MK</t>
  </si>
  <si>
    <t>GR-BG</t>
  </si>
  <si>
    <t>GR-TR</t>
  </si>
  <si>
    <t>GR-IT</t>
  </si>
  <si>
    <t>EXPORTS</t>
  </si>
  <si>
    <t>BORDER EXPORTS (IMPLICIT)</t>
  </si>
  <si>
    <t>GR-CR</t>
  </si>
  <si>
    <t>EXPORTS (IMPLICIT)</t>
  </si>
  <si>
    <t>BIDDING ZONE NET POSITION</t>
  </si>
  <si>
    <t>IMPORTS (IMPLICIT)</t>
  </si>
  <si>
    <t>Complementary Regional Intraday '2' Market</t>
  </si>
  <si>
    <t>Complementary Regional Intraday '2' Market Coupling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</si>
</sst>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dddd\,\ dd\ mmmm\,\ yyyy"/>
    <numFmt numFmtId="165" formatCode="00"/>
    <numFmt numFmtId="166" formatCode="#,##0.000"/>
    <numFmt numFmtId="167" formatCode="0.000"/>
  </numFmts>
  <fonts count="14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2"/>
      <name val="Arial"/>
      <family val="2"/>
      <charset val="161"/>
    </font>
    <font>
      <sz val="11"/>
      <color theme="1"/>
      <name val="Arial"/>
      <family val="2"/>
      <charset val="161"/>
    </font>
    <font>
      <b/>
      <sz val="14"/>
      <color theme="0"/>
      <name val="Arial"/>
      <family val="2"/>
      <charset val="161"/>
    </font>
    <font>
      <b/>
      <sz val="12"/>
      <color theme="0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1"/>
      <name val="Arial"/>
      <family val="2"/>
      <charset val="161"/>
    </font>
    <font>
      <b/>
      <sz val="11"/>
      <color theme="1"/>
      <name val="Arial"/>
      <family val="2"/>
      <charset val="161"/>
    </font>
    <font>
      <b/>
      <sz val="12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0"/>
      <color theme="1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0">
    <xf numFmtId="0" fontId="0" fillId="0" borderId="0" xfId="0"/>
    <xf numFmtId="0" fontId="2" fillId="0" borderId="0" xfId="1" applyFont="1" applyAlignment="1">
      <alignment horizontal="left" vertical="center" indent="1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1" xfId="1" applyFont="1" applyBorder="1" applyAlignment="1">
      <alignment horizontal="right" vertical="center" indent="1" shrinkToFit="1"/>
    </xf>
    <xf numFmtId="0" fontId="5" fillId="0" borderId="0" xfId="1" applyFont="1"/>
    <xf numFmtId="164" fontId="6" fillId="2" borderId="2" xfId="1" applyNumberFormat="1" applyFont="1" applyFill="1" applyBorder="1" applyAlignment="1" applyProtection="1">
      <alignment horizontal="left" vertical="center" indent="1" shrinkToFit="1"/>
      <protection locked="0"/>
    </xf>
    <xf numFmtId="165" fontId="7" fillId="2" borderId="3" xfId="1" applyNumberFormat="1" applyFont="1" applyFill="1" applyBorder="1" applyAlignment="1" applyProtection="1">
      <alignment horizontal="center" vertical="center"/>
      <protection hidden="1"/>
    </xf>
    <xf numFmtId="165" fontId="7" fillId="2" borderId="4" xfId="1" applyNumberFormat="1" applyFont="1" applyFill="1" applyBorder="1" applyAlignment="1" applyProtection="1">
      <alignment horizontal="center" vertical="center"/>
      <protection hidden="1"/>
    </xf>
    <xf numFmtId="165" fontId="7" fillId="2" borderId="5" xfId="1" applyNumberFormat="1" applyFont="1" applyFill="1" applyBorder="1" applyAlignment="1" applyProtection="1">
      <alignment horizontal="center" vertical="center"/>
      <protection hidden="1"/>
    </xf>
    <xf numFmtId="165" fontId="7" fillId="2" borderId="6" xfId="1" applyNumberFormat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left" vertical="center" indent="1"/>
      <protection hidden="1"/>
    </xf>
    <xf numFmtId="166" fontId="8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0" borderId="10" xfId="1" applyFont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 applyProtection="1">
      <alignment horizontal="right" vertical="center" shrinkToFit="1"/>
      <protection locked="0" hidden="1"/>
    </xf>
    <xf numFmtId="0" fontId="9" fillId="0" borderId="12" xfId="1" applyFont="1" applyBorder="1" applyAlignment="1" applyProtection="1">
      <alignment horizontal="right" vertical="center" shrinkToFit="1"/>
      <protection locked="0" hidden="1"/>
    </xf>
    <xf numFmtId="0" fontId="9" fillId="0" borderId="13" xfId="1" applyFont="1" applyBorder="1" applyAlignment="1" applyProtection="1">
      <alignment horizontal="right" vertical="center" shrinkToFit="1"/>
      <protection locked="0" hidden="1"/>
    </xf>
    <xf numFmtId="166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4" xfId="1" applyFont="1" applyBorder="1" applyAlignment="1" applyProtection="1">
      <alignment horizontal="left" vertical="center" indent="1"/>
      <protection hidden="1"/>
    </xf>
    <xf numFmtId="0" fontId="9" fillId="0" borderId="15" xfId="1" applyFont="1" applyBorder="1" applyAlignment="1" applyProtection="1">
      <alignment horizontal="right" vertical="center" shrinkToFit="1"/>
      <protection locked="0" hidden="1"/>
    </xf>
    <xf numFmtId="0" fontId="9" fillId="0" borderId="16" xfId="1" applyFont="1" applyBorder="1" applyAlignment="1" applyProtection="1">
      <alignment horizontal="right" vertical="center" shrinkToFit="1"/>
      <protection locked="0" hidden="1"/>
    </xf>
    <xf numFmtId="0" fontId="9" fillId="0" borderId="17" xfId="1" applyFont="1" applyBorder="1" applyAlignment="1" applyProtection="1">
      <alignment horizontal="right" vertical="center" shrinkToFit="1"/>
      <protection locked="0" hidden="1"/>
    </xf>
    <xf numFmtId="0" fontId="9" fillId="0" borderId="18" xfId="1" applyFont="1" applyBorder="1" applyAlignment="1" applyProtection="1">
      <alignment horizontal="right" vertical="center" shrinkToFit="1"/>
      <protection hidden="1"/>
    </xf>
    <xf numFmtId="0" fontId="10" fillId="0" borderId="10" xfId="1" applyFont="1" applyBorder="1" applyAlignment="1" applyProtection="1">
      <alignment horizontal="left" vertical="center" indent="1" shrinkToFit="1"/>
      <protection hidden="1"/>
    </xf>
    <xf numFmtId="2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10" fillId="0" borderId="19" xfId="1" applyFont="1" applyBorder="1" applyAlignment="1" applyProtection="1">
      <alignment horizontal="left" vertical="center" indent="1" shrinkToFit="1"/>
      <protection hidden="1"/>
    </xf>
    <xf numFmtId="2" fontId="10" fillId="0" borderId="15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6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20" xfId="1" applyNumberFormat="1" applyFont="1" applyBorder="1" applyAlignment="1" applyProtection="1">
      <alignment horizontal="right" vertical="center" shrinkToFit="1"/>
      <protection locked="0" hidden="1"/>
    </xf>
    <xf numFmtId="0" fontId="10" fillId="0" borderId="21" xfId="1" applyFont="1" applyBorder="1" applyAlignment="1" applyProtection="1">
      <alignment horizontal="right" vertical="center" shrinkToFit="1"/>
      <protection hidden="1"/>
    </xf>
    <xf numFmtId="0" fontId="7" fillId="4" borderId="2" xfId="1" applyFont="1" applyFill="1" applyBorder="1" applyAlignment="1" applyProtection="1">
      <alignment horizontal="left" vertical="center"/>
      <protection hidden="1"/>
    </xf>
    <xf numFmtId="165" fontId="7" fillId="0" borderId="7" xfId="1" applyNumberFormat="1" applyFont="1" applyBorder="1" applyAlignment="1" applyProtection="1">
      <alignment horizontal="center" vertical="center"/>
      <protection hidden="1"/>
    </xf>
    <xf numFmtId="165" fontId="7" fillId="0" borderId="8" xfId="1" applyNumberFormat="1" applyFont="1" applyBorder="1" applyAlignment="1" applyProtection="1">
      <alignment horizontal="center" vertical="center"/>
      <protection hidden="1"/>
    </xf>
    <xf numFmtId="165" fontId="7" fillId="0" borderId="9" xfId="1" applyNumberFormat="1" applyFont="1" applyBorder="1" applyAlignment="1" applyProtection="1">
      <alignment horizontal="center" vertical="center"/>
      <protection hidden="1"/>
    </xf>
    <xf numFmtId="0" fontId="11" fillId="0" borderId="10" xfId="1" applyFont="1" applyBorder="1" applyAlignment="1" applyProtection="1">
      <alignment horizontal="left" vertical="center" indent="1" shrinkToFit="1"/>
      <protection hidden="1"/>
    </xf>
    <xf numFmtId="0" fontId="9" fillId="0" borderId="11" xfId="1" applyFont="1" applyBorder="1" applyAlignment="1" applyProtection="1">
      <alignment horizontal="right" vertical="center" shrinkToFit="1"/>
      <protection hidden="1"/>
    </xf>
    <xf numFmtId="0" fontId="9" fillId="0" borderId="12" xfId="1" applyFont="1" applyBorder="1" applyAlignment="1" applyProtection="1">
      <alignment horizontal="right" vertical="center" shrinkToFit="1"/>
      <protection hidden="1"/>
    </xf>
    <xf numFmtId="0" fontId="9" fillId="0" borderId="13" xfId="1" applyFont="1" applyBorder="1" applyAlignment="1" applyProtection="1">
      <alignment horizontal="right" vertical="center" shrinkToFit="1"/>
      <protection hidden="1"/>
    </xf>
    <xf numFmtId="166" fontId="9" fillId="0" borderId="10" xfId="1" applyNumberFormat="1" applyFont="1" applyBorder="1" applyAlignment="1" applyProtection="1">
      <alignment horizontal="right" vertical="center" shrinkToFit="1"/>
      <protection hidden="1"/>
    </xf>
    <xf numFmtId="0" fontId="11" fillId="0" borderId="22" xfId="1" applyFont="1" applyBorder="1" applyAlignment="1" applyProtection="1">
      <alignment horizontal="left" vertical="center" indent="1" shrinkToFit="1"/>
      <protection hidden="1"/>
    </xf>
    <xf numFmtId="0" fontId="9" fillId="0" borderId="23" xfId="1" applyFont="1" applyBorder="1" applyAlignment="1" applyProtection="1">
      <alignment horizontal="right" vertical="center" shrinkToFit="1"/>
      <protection hidden="1"/>
    </xf>
    <xf numFmtId="0" fontId="9" fillId="0" borderId="24" xfId="1" applyFont="1" applyBorder="1" applyAlignment="1" applyProtection="1">
      <alignment horizontal="right" vertical="center" shrinkToFit="1"/>
      <protection hidden="1"/>
    </xf>
    <xf numFmtId="0" fontId="9" fillId="0" borderId="25" xfId="1" applyFont="1" applyBorder="1" applyAlignment="1" applyProtection="1">
      <alignment horizontal="right" vertical="center" shrinkToFit="1"/>
      <protection hidden="1"/>
    </xf>
    <xf numFmtId="166" fontId="9" fillId="0" borderId="22" xfId="1" applyNumberFormat="1" applyFont="1" applyBorder="1" applyAlignment="1" applyProtection="1">
      <alignment horizontal="right" vertical="center" shrinkToFit="1"/>
      <protection hidden="1"/>
    </xf>
    <xf numFmtId="0" fontId="11" fillId="0" borderId="26" xfId="1" applyFont="1" applyBorder="1" applyAlignment="1" applyProtection="1">
      <alignment horizontal="left" vertical="center" indent="1" shrinkToFit="1"/>
      <protection hidden="1"/>
    </xf>
    <xf numFmtId="0" fontId="9" fillId="0" borderId="27" xfId="1" applyFont="1" applyBorder="1" applyAlignment="1" applyProtection="1">
      <alignment horizontal="right" vertical="center" shrinkToFit="1"/>
      <protection hidden="1"/>
    </xf>
    <xf numFmtId="0" fontId="9" fillId="0" borderId="28" xfId="1" applyFont="1" applyBorder="1" applyAlignment="1" applyProtection="1">
      <alignment horizontal="right" vertical="center" shrinkToFit="1"/>
      <protection hidden="1"/>
    </xf>
    <xf numFmtId="0" fontId="9" fillId="0" borderId="29" xfId="1" applyFont="1" applyBorder="1" applyAlignment="1" applyProtection="1">
      <alignment horizontal="right" vertical="center" shrinkToFit="1"/>
      <protection hidden="1"/>
    </xf>
    <xf numFmtId="166" fontId="9" fillId="0" borderId="26" xfId="1" applyNumberFormat="1" applyFont="1" applyBorder="1" applyAlignment="1" applyProtection="1">
      <alignment horizontal="right" vertical="center" shrinkToFit="1"/>
      <protection hidden="1"/>
    </xf>
    <xf numFmtId="0" fontId="11" fillId="0" borderId="19" xfId="1" applyFont="1" applyBorder="1" applyAlignment="1" applyProtection="1">
      <alignment horizontal="left" vertical="center" indent="1" shrinkToFit="1"/>
      <protection hidden="1"/>
    </xf>
    <xf numFmtId="0" fontId="9" fillId="0" borderId="30" xfId="1" applyFont="1" applyBorder="1" applyAlignment="1" applyProtection="1">
      <alignment horizontal="right" vertical="center" shrinkToFit="1"/>
      <protection hidden="1"/>
    </xf>
    <xf numFmtId="0" fontId="9" fillId="0" borderId="31" xfId="1" applyFont="1" applyBorder="1" applyAlignment="1" applyProtection="1">
      <alignment horizontal="right" vertical="center" shrinkToFit="1"/>
      <protection hidden="1"/>
    </xf>
    <xf numFmtId="0" fontId="9" fillId="0" borderId="20" xfId="1" applyFont="1" applyBorder="1" applyAlignment="1" applyProtection="1">
      <alignment horizontal="right" vertical="center" shrinkToFit="1"/>
      <protection hidden="1"/>
    </xf>
    <xf numFmtId="166" fontId="9" fillId="0" borderId="19" xfId="1" applyNumberFormat="1" applyFont="1" applyBorder="1" applyAlignment="1" applyProtection="1">
      <alignment horizontal="right" vertical="center" shrinkToFit="1"/>
      <protection hidden="1"/>
    </xf>
    <xf numFmtId="0" fontId="7" fillId="3" borderId="21" xfId="1" applyFont="1" applyFill="1" applyBorder="1" applyAlignment="1" applyProtection="1">
      <alignment horizontal="left" vertical="center" indent="1" shrinkToFit="1"/>
      <protection hidden="1"/>
    </xf>
    <xf numFmtId="167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21" xfId="1" applyNumberFormat="1" applyFont="1" applyFill="1" applyBorder="1" applyAlignment="1" applyProtection="1">
      <alignment horizontal="right" vertical="center" shrinkToFit="1"/>
      <protection hidden="1"/>
    </xf>
    <xf numFmtId="0" fontId="12" fillId="0" borderId="32" xfId="1" applyFont="1" applyBorder="1" applyAlignment="1" applyProtection="1">
      <alignment horizontal="left" vertical="center" indent="1" shrinkToFit="1"/>
      <protection hidden="1"/>
    </xf>
    <xf numFmtId="166" fontId="13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7" fillId="2" borderId="2" xfId="1" applyFont="1" applyFill="1" applyBorder="1" applyAlignment="1" applyProtection="1">
      <alignment horizontal="left" vertical="center"/>
      <protection hidden="1"/>
    </xf>
    <xf numFmtId="0" fontId="9" fillId="5" borderId="10" xfId="1" applyFont="1" applyFill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>
      <alignment horizontal="right" vertical="center"/>
    </xf>
    <xf numFmtId="0" fontId="9" fillId="0" borderId="12" xfId="1" applyFont="1" applyBorder="1" applyAlignment="1">
      <alignment horizontal="right" vertical="center"/>
    </xf>
    <xf numFmtId="0" fontId="9" fillId="0" borderId="13" xfId="1" applyFont="1" applyBorder="1" applyAlignment="1">
      <alignment horizontal="right" vertical="center"/>
    </xf>
    <xf numFmtId="166" fontId="9" fillId="5" borderId="10" xfId="1" applyNumberFormat="1" applyFont="1" applyFill="1" applyBorder="1" applyAlignment="1">
      <alignment horizontal="right" vertical="center"/>
    </xf>
    <xf numFmtId="0" fontId="9" fillId="6" borderId="22" xfId="1" applyFont="1" applyFill="1" applyBorder="1" applyAlignment="1" applyProtection="1">
      <alignment horizontal="left" vertical="center" indent="1"/>
      <protection hidden="1"/>
    </xf>
    <xf numFmtId="0" fontId="9" fillId="0" borderId="27" xfId="1" applyFont="1" applyBorder="1" applyAlignment="1">
      <alignment horizontal="right" vertical="center"/>
    </xf>
    <xf numFmtId="0" fontId="9" fillId="0" borderId="28" xfId="1" applyFont="1" applyBorder="1" applyAlignment="1">
      <alignment horizontal="right" vertical="center"/>
    </xf>
    <xf numFmtId="0" fontId="9" fillId="0" borderId="29" xfId="1" applyFont="1" applyBorder="1" applyAlignment="1">
      <alignment horizontal="right" vertical="center"/>
    </xf>
    <xf numFmtId="166" fontId="9" fillId="5" borderId="26" xfId="1" applyNumberFormat="1" applyFont="1" applyFill="1" applyBorder="1" applyAlignment="1">
      <alignment horizontal="right" vertical="center"/>
    </xf>
    <xf numFmtId="0" fontId="9" fillId="0" borderId="30" xfId="1" applyFont="1" applyBorder="1" applyAlignment="1">
      <alignment horizontal="right" vertical="center"/>
    </xf>
    <xf numFmtId="0" fontId="9" fillId="0" borderId="31" xfId="1" applyFont="1" applyBorder="1" applyAlignment="1">
      <alignment horizontal="right" vertical="center"/>
    </xf>
    <xf numFmtId="0" fontId="9" fillId="6" borderId="14" xfId="1" applyFont="1" applyFill="1" applyBorder="1" applyAlignment="1" applyProtection="1">
      <alignment horizontal="left" vertical="center" indent="1"/>
      <protection hidden="1"/>
    </xf>
    <xf numFmtId="0" fontId="9" fillId="0" borderId="20" xfId="1" applyFont="1" applyBorder="1" applyAlignment="1">
      <alignment horizontal="right" vertical="center"/>
    </xf>
    <xf numFmtId="166" fontId="9" fillId="5" borderId="19" xfId="1" applyNumberFormat="1" applyFont="1" applyFill="1" applyBorder="1" applyAlignment="1">
      <alignment horizontal="right" vertical="center"/>
    </xf>
    <xf numFmtId="0" fontId="9" fillId="0" borderId="26" xfId="1" applyFont="1" applyBorder="1" applyAlignment="1" applyProtection="1">
      <alignment horizontal="left" vertical="center" indent="1"/>
      <protection hidden="1"/>
    </xf>
    <xf numFmtId="0" fontId="7" fillId="3" borderId="18" xfId="1" applyFont="1" applyFill="1" applyBorder="1" applyAlignment="1" applyProtection="1">
      <alignment horizontal="left" vertical="center" indent="1" shrinkToFit="1"/>
      <protection hidden="1"/>
    </xf>
    <xf numFmtId="167" fontId="8" fillId="3" borderId="33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4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8" xfId="1" applyNumberFormat="1" applyFont="1" applyFill="1" applyBorder="1" applyAlignment="1" applyProtection="1">
      <alignment horizontal="right" vertical="center" shrinkToFit="1"/>
      <protection hidden="1"/>
    </xf>
    <xf numFmtId="165" fontId="7" fillId="0" borderId="36" xfId="1" applyNumberFormat="1" applyFont="1" applyBorder="1" applyAlignment="1" applyProtection="1">
      <alignment horizontal="center" vertical="center"/>
      <protection hidden="1"/>
    </xf>
    <xf numFmtId="165" fontId="7" fillId="0" borderId="37" xfId="1" applyNumberFormat="1" applyFont="1" applyBorder="1" applyAlignment="1" applyProtection="1">
      <alignment horizontal="center" vertical="center"/>
      <protection hidden="1"/>
    </xf>
    <xf numFmtId="165" fontId="7" fillId="0" borderId="38" xfId="1" applyNumberFormat="1" applyFont="1" applyBorder="1" applyAlignment="1" applyProtection="1">
      <alignment horizontal="center" vertical="center"/>
      <protection hidden="1"/>
    </xf>
    <xf numFmtId="0" fontId="9" fillId="5" borderId="11" xfId="1" applyFont="1" applyFill="1" applyBorder="1" applyAlignment="1">
      <alignment horizontal="right" vertical="center"/>
    </xf>
    <xf numFmtId="0" fontId="9" fillId="5" borderId="39" xfId="1" applyFont="1" applyFill="1" applyBorder="1" applyAlignment="1">
      <alignment horizontal="right" vertical="center"/>
    </xf>
    <xf numFmtId="0" fontId="9" fillId="5" borderId="13" xfId="1" applyFont="1" applyFill="1" applyBorder="1" applyAlignment="1">
      <alignment horizontal="right" vertical="center"/>
    </xf>
    <xf numFmtId="0" fontId="9" fillId="5" borderId="26" xfId="1" applyFont="1" applyFill="1" applyBorder="1" applyAlignment="1" applyProtection="1">
      <alignment horizontal="left" vertical="center" indent="1"/>
      <protection hidden="1"/>
    </xf>
    <xf numFmtId="0" fontId="9" fillId="5" borderId="27" xfId="1" applyFont="1" applyFill="1" applyBorder="1" applyAlignment="1">
      <alignment horizontal="right" vertical="center"/>
    </xf>
    <xf numFmtId="0" fontId="9" fillId="5" borderId="28" xfId="1" applyFont="1" applyFill="1" applyBorder="1" applyAlignment="1">
      <alignment horizontal="right" vertical="center"/>
    </xf>
    <xf numFmtId="0" fontId="9" fillId="5" borderId="29" xfId="1" applyFont="1" applyFill="1" applyBorder="1" applyAlignment="1">
      <alignment horizontal="right" vertical="center"/>
    </xf>
    <xf numFmtId="0" fontId="7" fillId="0" borderId="0" xfId="1" applyFont="1" applyAlignment="1" applyProtection="1">
      <alignment horizontal="left" vertical="center" indent="1" shrinkToFit="1"/>
      <protection hidden="1"/>
    </xf>
    <xf numFmtId="167" fontId="8" fillId="0" borderId="0" xfId="1" applyNumberFormat="1" applyFont="1" applyAlignment="1" applyProtection="1">
      <alignment horizontal="right" vertical="center" shrinkToFit="1"/>
      <protection hidden="1"/>
    </xf>
    <xf numFmtId="166" fontId="8" fillId="0" borderId="0" xfId="1" applyNumberFormat="1" applyFont="1" applyAlignment="1" applyProtection="1">
      <alignment horizontal="right" vertical="center" shrinkToFit="1"/>
      <protection hidden="1"/>
    </xf>
    <xf numFmtId="166" fontId="8" fillId="3" borderId="2" xfId="1" applyNumberFormat="1" applyFont="1" applyFill="1" applyBorder="1" applyAlignment="1" applyProtection="1">
      <alignment horizontal="right" vertical="center" shrinkToFit="1"/>
      <protection hidden="1"/>
    </xf>
    <xf numFmtId="165" fontId="7" fillId="4" borderId="3" xfId="1" applyNumberFormat="1" applyFont="1" applyFill="1" applyBorder="1" applyAlignment="1" applyProtection="1">
      <alignment horizontal="center" vertical="center"/>
      <protection hidden="1"/>
    </xf>
    <xf numFmtId="165" fontId="7" fillId="4" borderId="4" xfId="1" applyNumberFormat="1" applyFont="1" applyFill="1" applyBorder="1" applyAlignment="1" applyProtection="1">
      <alignment horizontal="center" vertical="center"/>
      <protection hidden="1"/>
    </xf>
    <xf numFmtId="165" fontId="7" fillId="4" borderId="5" xfId="1" applyNumberFormat="1" applyFont="1" applyFill="1" applyBorder="1" applyAlignment="1" applyProtection="1">
      <alignment horizontal="center" vertical="center"/>
      <protection hidden="1"/>
    </xf>
    <xf numFmtId="165" fontId="7" fillId="4" borderId="6" xfId="1" applyNumberFormat="1" applyFont="1" applyFill="1" applyBorder="1" applyAlignment="1" applyProtection="1">
      <alignment horizontal="center" vertical="center"/>
      <protection hidden="1"/>
    </xf>
    <xf numFmtId="0" fontId="7" fillId="4" borderId="2" xfId="1" applyFont="1" applyFill="1" applyBorder="1" applyAlignment="1" applyProtection="1">
      <alignment horizontal="center" vertical="center"/>
      <protection hidden="1"/>
    </xf>
    <xf numFmtId="0" fontId="3" fillId="0" borderId="1" xfId="1" applyFont="1" applyBorder="1" applyAlignment="1">
      <alignment horizontal="right" vertical="center" indent="1"/>
    </xf>
    <xf numFmtId="166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8" xfId="1" applyFont="1" applyBorder="1" applyAlignment="1" applyProtection="1">
      <alignment horizontal="left" vertical="center" indent="1"/>
      <protection hidden="1"/>
    </xf>
    <xf numFmtId="0" fontId="8" fillId="0" borderId="7" xfId="1" applyFont="1" applyBorder="1" applyAlignment="1" applyProtection="1">
      <alignment horizontal="center" vertical="center" shrinkToFit="1"/>
      <protection locked="0" hidden="1"/>
    </xf>
    <xf numFmtId="0" fontId="8" fillId="0" borderId="8" xfId="1" applyFont="1" applyBorder="1" applyAlignment="1" applyProtection="1">
      <alignment horizontal="center" vertical="center" shrinkToFit="1"/>
      <protection locked="0" hidden="1"/>
    </xf>
    <xf numFmtId="0" fontId="8" fillId="0" borderId="9" xfId="1" applyFont="1" applyBorder="1" applyAlignment="1" applyProtection="1">
      <alignment horizontal="center" vertical="center" shrinkToFit="1"/>
      <protection locked="0" hidden="1"/>
    </xf>
    <xf numFmtId="4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4" fontId="9" fillId="0" borderId="15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6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7" xfId="1" applyNumberFormat="1" applyFont="1" applyBorder="1" applyAlignment="1" applyProtection="1">
      <alignment horizontal="right" vertical="center" shrinkToFit="1"/>
      <protection locked="0" hidden="1"/>
    </xf>
    <xf numFmtId="0" fontId="9" fillId="5" borderId="11" xfId="1" applyFont="1" applyFill="1" applyBorder="1" applyAlignment="1">
      <alignment vertical="center"/>
    </xf>
    <xf numFmtId="0" fontId="9" fillId="5" borderId="12" xfId="1" applyFont="1" applyFill="1" applyBorder="1" applyAlignment="1">
      <alignment vertical="center"/>
    </xf>
    <xf numFmtId="0" fontId="9" fillId="5" borderId="40" xfId="1" applyFont="1" applyFill="1" applyBorder="1" applyAlignment="1">
      <alignment vertical="center"/>
    </xf>
    <xf numFmtId="0" fontId="9" fillId="5" borderId="13" xfId="1" applyFont="1" applyFill="1" applyBorder="1" applyAlignment="1">
      <alignment vertical="center"/>
    </xf>
    <xf numFmtId="166" fontId="9" fillId="5" borderId="10" xfId="1" applyNumberFormat="1" applyFont="1" applyFill="1" applyBorder="1" applyAlignment="1">
      <alignment vertical="center"/>
    </xf>
    <xf numFmtId="0" fontId="9" fillId="5" borderId="27" xfId="1" applyFont="1" applyFill="1" applyBorder="1" applyAlignment="1">
      <alignment vertical="center"/>
    </xf>
    <xf numFmtId="0" fontId="9" fillId="5" borderId="28" xfId="1" applyFont="1" applyFill="1" applyBorder="1" applyAlignment="1">
      <alignment vertical="center"/>
    </xf>
    <xf numFmtId="0" fontId="9" fillId="5" borderId="41" xfId="1" applyFont="1" applyFill="1" applyBorder="1" applyAlignment="1">
      <alignment vertical="center"/>
    </xf>
    <xf numFmtId="0" fontId="9" fillId="5" borderId="29" xfId="1" applyFont="1" applyFill="1" applyBorder="1" applyAlignment="1">
      <alignment vertical="center"/>
    </xf>
    <xf numFmtId="166" fontId="9" fillId="5" borderId="26" xfId="1" applyNumberFormat="1" applyFont="1" applyFill="1" applyBorder="1" applyAlignment="1">
      <alignment vertical="center"/>
    </xf>
    <xf numFmtId="0" fontId="9" fillId="5" borderId="42" xfId="1" applyFont="1" applyFill="1" applyBorder="1" applyAlignment="1">
      <alignment vertical="center"/>
    </xf>
    <xf numFmtId="166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7" fontId="5" fillId="0" borderId="0" xfId="1" applyNumberFormat="1" applyFont="1"/>
    <xf numFmtId="166" fontId="5" fillId="0" borderId="0" xfId="1" applyNumberFormat="1" applyFont="1"/>
    <xf numFmtId="4" fontId="5" fillId="0" borderId="0" xfId="1" applyNumberFormat="1" applyFont="1"/>
  </cellXfs>
  <cellStyles count="2">
    <cellStyle name="Normal" xfId="0" builtinId="0"/>
    <cellStyle name="Normal 19" xfId="1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87097169883432"/>
          <c:y val="0.12436697767231152"/>
          <c:w val="0.80433181922531749"/>
          <c:h val="0.73571483711594876"/>
        </c:manualLayout>
      </c:layout>
      <c:barChart>
        <c:barDir val="col"/>
        <c:grouping val="stacked"/>
        <c:varyColors val="0"/>
        <c:ser>
          <c:idx val="0"/>
          <c:order val="0"/>
          <c:tx>
            <c:v>Lignite</c:v>
          </c:tx>
          <c:spPr>
            <a:solidFill>
              <a:srgbClr val="984807"/>
            </a:solidFill>
            <a:ln>
              <a:solidFill>
                <a:srgbClr val="984807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(SELL)'!$B$10:$Z$10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51E5-412B-A9C9-FEEE2FB62CA5}"/>
            </c:ext>
          </c:extLst>
        </c:ser>
        <c:ser>
          <c:idx val="8"/>
          <c:order val="1"/>
          <c:tx>
            <c:v>CRETE Conventional</c:v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(SELL)'!$B$11:$Z$11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1-51E5-412B-A9C9-FEEE2FB62CA5}"/>
            </c:ext>
          </c:extLst>
        </c:ser>
        <c:ser>
          <c:idx val="1"/>
          <c:order val="2"/>
          <c:tx>
            <c:v>GAS</c:v>
          </c:tx>
          <c:spPr>
            <a:solidFill>
              <a:srgbClr val="FAC090"/>
            </a:solidFill>
            <a:ln>
              <a:solidFill>
                <a:srgbClr val="FAC09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(SELL)'!$B$12:$Z$12</c:f>
              <c:numCache>
                <c:formatCode>General</c:formatCode>
                <c:ptCount val="24"/>
                <c:pt idx="0">
                  <c:v>117</c:v>
                </c:pt>
                <c:pt idx="1">
                  <c:v>114.31</c:v>
                </c:pt>
                <c:pt idx="2">
                  <c:v>89.694000000000003</c:v>
                </c:pt>
                <c:pt idx="3">
                  <c:v>7.4210000000000003</c:v>
                </c:pt>
                <c:pt idx="4">
                  <c:v>71.841999999999999</c:v>
                </c:pt>
                <c:pt idx="5">
                  <c:v>76.063000000000002</c:v>
                </c:pt>
                <c:pt idx="6">
                  <c:v>70.67</c:v>
                </c:pt>
                <c:pt idx="7">
                  <c:v>103.91200000000001</c:v>
                </c:pt>
                <c:pt idx="8">
                  <c:v>148.346</c:v>
                </c:pt>
                <c:pt idx="9">
                  <c:v>161.36599999999999</c:v>
                </c:pt>
                <c:pt idx="10">
                  <c:v>148.334</c:v>
                </c:pt>
                <c:pt idx="11">
                  <c:v>186.36599999999999</c:v>
                </c:pt>
                <c:pt idx="15">
                  <c:v>139.416</c:v>
                </c:pt>
                <c:pt idx="16">
                  <c:v>84.134</c:v>
                </c:pt>
                <c:pt idx="17">
                  <c:v>69.674000000000007</c:v>
                </c:pt>
                <c:pt idx="18">
                  <c:v>82.176999999999992</c:v>
                </c:pt>
                <c:pt idx="19">
                  <c:v>25.069000000000003</c:v>
                </c:pt>
                <c:pt idx="20">
                  <c:v>68.085000000000008</c:v>
                </c:pt>
                <c:pt idx="21">
                  <c:v>67.736000000000004</c:v>
                </c:pt>
                <c:pt idx="23">
                  <c:v>42.390999999999998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1E5-412B-A9C9-FEEE2FB62CA5}"/>
            </c:ext>
          </c:extLst>
        </c:ser>
        <c:ser>
          <c:idx val="4"/>
          <c:order val="3"/>
          <c:tx>
            <c:v>Imports</c:v>
          </c:tx>
          <c:spPr>
            <a:solidFill>
              <a:srgbClr val="FFFF00"/>
            </a:solidFill>
            <a:ln>
              <a:solidFill>
                <a:srgbClr val="FFFF0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(SELL)'!$B$39:$Z$39</c:f>
              <c:numCache>
                <c:formatCode>0.000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40.4</c:v>
                </c:pt>
                <c:pt idx="12">
                  <c:v>7.6</c:v>
                </c:pt>
                <c:pt idx="13">
                  <c:v>0</c:v>
                </c:pt>
                <c:pt idx="14">
                  <c:v>25.9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1E5-412B-A9C9-FEEE2FB62CA5}"/>
            </c:ext>
          </c:extLst>
        </c:ser>
        <c:ser>
          <c:idx val="3"/>
          <c:order val="4"/>
          <c:tx>
            <c:v>Renewables</c:v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(SELL)'!$B$14:$Z$14</c:f>
              <c:numCache>
                <c:formatCode>General</c:formatCode>
                <c:ptCount val="24"/>
                <c:pt idx="0">
                  <c:v>1.3679999999999999</c:v>
                </c:pt>
                <c:pt idx="3">
                  <c:v>12.785</c:v>
                </c:pt>
                <c:pt idx="7">
                  <c:v>5.0680000000000005</c:v>
                </c:pt>
                <c:pt idx="8">
                  <c:v>14.712999999999999</c:v>
                </c:pt>
                <c:pt idx="9">
                  <c:v>16.356000000000002</c:v>
                </c:pt>
                <c:pt idx="10">
                  <c:v>24.176000000000002</c:v>
                </c:pt>
                <c:pt idx="11">
                  <c:v>36.573999999999998</c:v>
                </c:pt>
                <c:pt idx="12">
                  <c:v>40.913000000000004</c:v>
                </c:pt>
                <c:pt idx="13">
                  <c:v>39.704999999999998</c:v>
                </c:pt>
                <c:pt idx="14">
                  <c:v>45.814</c:v>
                </c:pt>
                <c:pt idx="15">
                  <c:v>1.133</c:v>
                </c:pt>
                <c:pt idx="16">
                  <c:v>19.140999999999998</c:v>
                </c:pt>
                <c:pt idx="17">
                  <c:v>9.5339999999999989</c:v>
                </c:pt>
                <c:pt idx="18">
                  <c:v>0.28800000000000003</c:v>
                </c:pt>
                <c:pt idx="19">
                  <c:v>1.643</c:v>
                </c:pt>
                <c:pt idx="22">
                  <c:v>9.0169999999999995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1E5-412B-A9C9-FEEE2FB62CA5}"/>
            </c:ext>
          </c:extLst>
        </c:ser>
        <c:ser>
          <c:idx val="7"/>
          <c:order val="5"/>
          <c:tx>
            <c:v>CRETE Renewables</c:v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(SELL)'!$B$15:$Z$15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5-51E5-412B-A9C9-FEEE2FB62CA5}"/>
            </c:ext>
          </c:extLst>
        </c:ser>
        <c:ser>
          <c:idx val="2"/>
          <c:order val="6"/>
          <c:tx>
            <c:v>Hydro</c:v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(SELL)'!$B$13:$Z$13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6-51E5-412B-A9C9-FEEE2FB62C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9239856"/>
        <c:axId val="231102608"/>
      </c:barChart>
      <c:lineChart>
        <c:grouping val="standard"/>
        <c:varyColors val="0"/>
        <c:ser>
          <c:idx val="5"/>
          <c:order val="7"/>
          <c:tx>
            <c:v>Demand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(BUY)'!$B$4:$Z$4</c:f>
              <c:numCache>
                <c:formatCode>General</c:formatCode>
                <c:ptCount val="24"/>
                <c:pt idx="0">
                  <c:v>118.36799999999999</c:v>
                </c:pt>
                <c:pt idx="1">
                  <c:v>114.31</c:v>
                </c:pt>
                <c:pt idx="2">
                  <c:v>89.694000000000003</c:v>
                </c:pt>
                <c:pt idx="3">
                  <c:v>20.206</c:v>
                </c:pt>
                <c:pt idx="4">
                  <c:v>71.842000000000013</c:v>
                </c:pt>
                <c:pt idx="5">
                  <c:v>76.062999999999988</c:v>
                </c:pt>
                <c:pt idx="6">
                  <c:v>70.669999999999987</c:v>
                </c:pt>
                <c:pt idx="7">
                  <c:v>113.973</c:v>
                </c:pt>
                <c:pt idx="8">
                  <c:v>171.49099999999999</c:v>
                </c:pt>
                <c:pt idx="9">
                  <c:v>187.447</c:v>
                </c:pt>
                <c:pt idx="10">
                  <c:v>181.03800000000001</c:v>
                </c:pt>
                <c:pt idx="11">
                  <c:v>269.28100000000001</c:v>
                </c:pt>
                <c:pt idx="12">
                  <c:v>54.427999999999997</c:v>
                </c:pt>
                <c:pt idx="13">
                  <c:v>43.858000000000004</c:v>
                </c:pt>
                <c:pt idx="14">
                  <c:v>74.882999999999996</c:v>
                </c:pt>
                <c:pt idx="15">
                  <c:v>142.137</c:v>
                </c:pt>
                <c:pt idx="16">
                  <c:v>108.36499999999999</c:v>
                </c:pt>
                <c:pt idx="17">
                  <c:v>82.228999999999999</c:v>
                </c:pt>
                <c:pt idx="18">
                  <c:v>82.465000000000003</c:v>
                </c:pt>
                <c:pt idx="19">
                  <c:v>28.538999999999998</c:v>
                </c:pt>
                <c:pt idx="20">
                  <c:v>68.084999999999994</c:v>
                </c:pt>
                <c:pt idx="21">
                  <c:v>67.73599999999999</c:v>
                </c:pt>
                <c:pt idx="22">
                  <c:v>9.222999999999999</c:v>
                </c:pt>
                <c:pt idx="23">
                  <c:v>42.390999999999998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1E5-412B-A9C9-FEEE2FB62C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239856"/>
        <c:axId val="231102608"/>
      </c:lineChart>
      <c:lineChart>
        <c:grouping val="standard"/>
        <c:varyColors val="0"/>
        <c:ser>
          <c:idx val="6"/>
          <c:order val="8"/>
          <c:tx>
            <c:v>GR-MCP</c:v>
          </c:tx>
          <c:spPr>
            <a:ln w="25400" cap="rnd" cmpd="sng">
              <a:solidFill>
                <a:srgbClr val="0070C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0070C0"/>
              </a:solidFill>
              <a:ln w="41275">
                <a:solidFill>
                  <a:srgbClr val="0070C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(SELL)'!$B$7:$Z$7</c:f>
              <c:numCache>
                <c:formatCode>0.00</c:formatCode>
                <c:ptCount val="24"/>
                <c:pt idx="0">
                  <c:v>65.06</c:v>
                </c:pt>
                <c:pt idx="1">
                  <c:v>59.89</c:v>
                </c:pt>
                <c:pt idx="2">
                  <c:v>55</c:v>
                </c:pt>
                <c:pt idx="3">
                  <c:v>55</c:v>
                </c:pt>
                <c:pt idx="4">
                  <c:v>58.08</c:v>
                </c:pt>
                <c:pt idx="5">
                  <c:v>62.93</c:v>
                </c:pt>
                <c:pt idx="6">
                  <c:v>77.31</c:v>
                </c:pt>
                <c:pt idx="7">
                  <c:v>88.01</c:v>
                </c:pt>
                <c:pt idx="8">
                  <c:v>80.22</c:v>
                </c:pt>
                <c:pt idx="9">
                  <c:v>79.209999999999994</c:v>
                </c:pt>
                <c:pt idx="10">
                  <c:v>72.3</c:v>
                </c:pt>
                <c:pt idx="11">
                  <c:v>73</c:v>
                </c:pt>
                <c:pt idx="12">
                  <c:v>44.5</c:v>
                </c:pt>
                <c:pt idx="13">
                  <c:v>35.72</c:v>
                </c:pt>
                <c:pt idx="14">
                  <c:v>57.5</c:v>
                </c:pt>
                <c:pt idx="15">
                  <c:v>70.33</c:v>
                </c:pt>
                <c:pt idx="16">
                  <c:v>73.099999999999994</c:v>
                </c:pt>
                <c:pt idx="17">
                  <c:v>84.59</c:v>
                </c:pt>
                <c:pt idx="18">
                  <c:v>82.54</c:v>
                </c:pt>
                <c:pt idx="19">
                  <c:v>108.3</c:v>
                </c:pt>
                <c:pt idx="20">
                  <c:v>88.11</c:v>
                </c:pt>
                <c:pt idx="21">
                  <c:v>73.290000000000006</c:v>
                </c:pt>
                <c:pt idx="22">
                  <c:v>70.56</c:v>
                </c:pt>
                <c:pt idx="23">
                  <c:v>72.16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51E5-412B-A9C9-FEEE2FB62C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103392"/>
        <c:axId val="231103000"/>
      </c:lineChart>
      <c:catAx>
        <c:axId val="229239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Market Time Unit (CET-Hr)</a:t>
                </a:r>
              </a:p>
            </c:rich>
          </c:tx>
          <c:layout>
            <c:manualLayout>
              <c:xMode val="edge"/>
              <c:yMode val="edge"/>
              <c:x val="0.40611532574781151"/>
              <c:y val="0.942361003894121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2608"/>
        <c:crosses val="autoZero"/>
        <c:auto val="1"/>
        <c:lblAlgn val="ctr"/>
        <c:lblOffset val="100"/>
        <c:noMultiLvlLbl val="0"/>
      </c:catAx>
      <c:valAx>
        <c:axId val="231102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Volume (MWh)</a:t>
                </a:r>
              </a:p>
            </c:rich>
          </c:tx>
          <c:layout>
            <c:manualLayout>
              <c:xMode val="edge"/>
              <c:yMode val="edge"/>
              <c:x val="6.1164849755849376E-3"/>
              <c:y val="0.384794253029915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29239856"/>
        <c:crosses val="autoZero"/>
        <c:crossBetween val="between"/>
      </c:valAx>
      <c:valAx>
        <c:axId val="23110300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GR-MCP (</a:t>
                </a:r>
                <a:r>
                  <a:rPr lang="el-GR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€</a:t>
                </a: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/MWh)</a:t>
                </a:r>
              </a:p>
            </c:rich>
          </c:tx>
          <c:layout>
            <c:manualLayout>
              <c:xMode val="edge"/>
              <c:yMode val="edge"/>
              <c:x val="0.96595699316536188"/>
              <c:y val="0.358057142367008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3392"/>
        <c:crosses val="max"/>
        <c:crossBetween val="between"/>
      </c:valAx>
      <c:catAx>
        <c:axId val="231103392"/>
        <c:scaling>
          <c:orientation val="minMax"/>
        </c:scaling>
        <c:delete val="1"/>
        <c:axPos val="b"/>
        <c:numFmt formatCode="00" sourceLinked="1"/>
        <c:majorTickMark val="out"/>
        <c:minorTickMark val="none"/>
        <c:tickLblPos val="nextTo"/>
        <c:crossAx val="2311030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6031024513082412E-3"/>
          <c:y val="1.7450176550173495E-2"/>
          <c:w val="0.98591279169085089"/>
          <c:h val="8.91831649014736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accent5">
                  <a:lumMod val="50000"/>
                </a:schemeClr>
              </a:solidFill>
              <a:latin typeface="Century Gothic" panose="020B0502020202020204" pitchFamily="34" charset="0"/>
              <a:ea typeface="+mn-ea"/>
              <a:cs typeface="Arial" panose="020B0604020202020204" pitchFamily="34" charset="0"/>
            </a:defRPr>
          </a:pPr>
          <a:endParaRPr lang="el-G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l-G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55"/>
  <sheetViews>
    <sheetView zoomScale="12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8171" cy="60789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51"/>
  <sheetViews>
    <sheetView showGridLines="0" tabSelected="1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AA8" sqref="AA8"/>
    </sheetView>
  </sheetViews>
  <sheetFormatPr defaultColWidth="9.140625" defaultRowHeight="15.95" customHeight="1" x14ac:dyDescent="0.2"/>
  <cols>
    <col min="1" max="1" width="42.140625" style="5" customWidth="1"/>
    <col min="2" max="25" width="10.7109375" style="5" customWidth="1"/>
    <col min="26" max="26" width="10.7109375" style="5" hidden="1" customWidth="1"/>
    <col min="27" max="27" width="14.710937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45399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2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118.36799999999999</v>
      </c>
      <c r="C4" s="18">
        <v>114.31</v>
      </c>
      <c r="D4" s="18">
        <v>89.694000000000003</v>
      </c>
      <c r="E4" s="18">
        <v>20.206000000000003</v>
      </c>
      <c r="F4" s="18">
        <v>71.841999999999999</v>
      </c>
      <c r="G4" s="18">
        <v>76.063000000000002</v>
      </c>
      <c r="H4" s="18">
        <v>70.67</v>
      </c>
      <c r="I4" s="18">
        <v>113.97300000000001</v>
      </c>
      <c r="J4" s="18">
        <v>171.49099999999999</v>
      </c>
      <c r="K4" s="18">
        <v>187.44700000000003</v>
      </c>
      <c r="L4" s="18">
        <v>181.03800000000001</v>
      </c>
      <c r="M4" s="18">
        <v>269.25299999999993</v>
      </c>
      <c r="N4" s="18">
        <v>54.387999999999998</v>
      </c>
      <c r="O4" s="18">
        <v>43.832000000000001</v>
      </c>
      <c r="P4" s="18">
        <v>74.927999999999997</v>
      </c>
      <c r="Q4" s="18">
        <v>142.15300000000002</v>
      </c>
      <c r="R4" s="18">
        <v>108.36499999999999</v>
      </c>
      <c r="S4" s="18">
        <v>82.228999999999985</v>
      </c>
      <c r="T4" s="18">
        <v>82.465000000000003</v>
      </c>
      <c r="U4" s="18">
        <v>28.539000000000001</v>
      </c>
      <c r="V4" s="18">
        <v>68.085000000000008</v>
      </c>
      <c r="W4" s="18">
        <v>67.736000000000004</v>
      </c>
      <c r="X4" s="18">
        <v>9.222999999999999</v>
      </c>
      <c r="Y4" s="18">
        <v>42.390999999999998</v>
      </c>
      <c r="Z4" s="19"/>
      <c r="AA4" s="20">
        <f>SUM(B4:Z4)</f>
        <v>2288.6890000000003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>
        <v>65.06</v>
      </c>
      <c r="C7" s="28">
        <v>59.89</v>
      </c>
      <c r="D7" s="28">
        <v>55</v>
      </c>
      <c r="E7" s="28">
        <v>55</v>
      </c>
      <c r="F7" s="28">
        <v>58.08</v>
      </c>
      <c r="G7" s="28">
        <v>62.93</v>
      </c>
      <c r="H7" s="28">
        <v>77.31</v>
      </c>
      <c r="I7" s="28">
        <v>88.01</v>
      </c>
      <c r="J7" s="28">
        <v>80.22</v>
      </c>
      <c r="K7" s="28">
        <v>79.209999999999994</v>
      </c>
      <c r="L7" s="28">
        <v>72.3</v>
      </c>
      <c r="M7" s="28">
        <v>73</v>
      </c>
      <c r="N7" s="28">
        <v>44.5</v>
      </c>
      <c r="O7" s="28">
        <v>35.72</v>
      </c>
      <c r="P7" s="28">
        <v>57.5</v>
      </c>
      <c r="Q7" s="28">
        <v>70.33</v>
      </c>
      <c r="R7" s="28">
        <v>73.099999999999994</v>
      </c>
      <c r="S7" s="28">
        <v>84.59</v>
      </c>
      <c r="T7" s="28">
        <v>82.54</v>
      </c>
      <c r="U7" s="28">
        <v>108.3</v>
      </c>
      <c r="V7" s="28">
        <v>88.11</v>
      </c>
      <c r="W7" s="28">
        <v>73.290000000000006</v>
      </c>
      <c r="X7" s="28">
        <v>70.56</v>
      </c>
      <c r="Y7" s="28">
        <v>72.16</v>
      </c>
      <c r="Z7" s="29"/>
      <c r="AA7" s="30">
        <f>IF(SUM(B7:Z7)&lt;&gt;0,AVERAGEIF(B7:Z7,"&lt;&gt;"""),"")</f>
        <v>70.279583333333321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0</v>
      </c>
    </row>
    <row r="11" spans="1:27" ht="24.95" customHeight="1" x14ac:dyDescent="0.2">
      <c r="A11" s="45" t="s">
        <v>7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49">
        <f t="shared" si="0"/>
        <v>0</v>
      </c>
    </row>
    <row r="12" spans="1:27" ht="24.95" customHeight="1" x14ac:dyDescent="0.2">
      <c r="A12" s="50" t="s">
        <v>8</v>
      </c>
      <c r="B12" s="51">
        <v>117</v>
      </c>
      <c r="C12" s="52">
        <v>114.31</v>
      </c>
      <c r="D12" s="52">
        <v>89.694000000000003</v>
      </c>
      <c r="E12" s="52">
        <v>7.4210000000000003</v>
      </c>
      <c r="F12" s="52">
        <v>71.841999999999999</v>
      </c>
      <c r="G12" s="52">
        <v>76.063000000000002</v>
      </c>
      <c r="H12" s="52">
        <v>70.67</v>
      </c>
      <c r="I12" s="52">
        <v>103.91200000000001</v>
      </c>
      <c r="J12" s="52">
        <v>148.346</v>
      </c>
      <c r="K12" s="52">
        <v>161.36599999999999</v>
      </c>
      <c r="L12" s="52">
        <v>148.334</v>
      </c>
      <c r="M12" s="52">
        <v>186.36599999999999</v>
      </c>
      <c r="N12" s="52"/>
      <c r="O12" s="52"/>
      <c r="P12" s="52"/>
      <c r="Q12" s="52">
        <v>139.416</v>
      </c>
      <c r="R12" s="52">
        <v>84.134</v>
      </c>
      <c r="S12" s="52">
        <v>69.674000000000007</v>
      </c>
      <c r="T12" s="52">
        <v>82.176999999999992</v>
      </c>
      <c r="U12" s="52">
        <v>25.069000000000003</v>
      </c>
      <c r="V12" s="52">
        <v>68.085000000000008</v>
      </c>
      <c r="W12" s="52">
        <v>67.736000000000004</v>
      </c>
      <c r="X12" s="52"/>
      <c r="Y12" s="52">
        <v>42.390999999999998</v>
      </c>
      <c r="Z12" s="53"/>
      <c r="AA12" s="54">
        <f t="shared" si="0"/>
        <v>1874.0060000000001</v>
      </c>
    </row>
    <row r="13" spans="1:27" ht="24.95" customHeight="1" x14ac:dyDescent="0.2">
      <c r="A13" s="50" t="s">
        <v>9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3"/>
      <c r="AA13" s="54">
        <f t="shared" si="0"/>
        <v>0</v>
      </c>
    </row>
    <row r="14" spans="1:27" ht="24.95" customHeight="1" x14ac:dyDescent="0.2">
      <c r="A14" s="55" t="s">
        <v>10</v>
      </c>
      <c r="B14" s="56">
        <v>1.3679999999999999</v>
      </c>
      <c r="C14" s="57"/>
      <c r="D14" s="57"/>
      <c r="E14" s="57">
        <v>12.785</v>
      </c>
      <c r="F14" s="57"/>
      <c r="G14" s="57"/>
      <c r="H14" s="57"/>
      <c r="I14" s="57">
        <v>5.0680000000000005</v>
      </c>
      <c r="J14" s="57">
        <v>14.712999999999999</v>
      </c>
      <c r="K14" s="57">
        <v>16.356000000000002</v>
      </c>
      <c r="L14" s="57">
        <v>24.176000000000002</v>
      </c>
      <c r="M14" s="57">
        <v>36.573999999999998</v>
      </c>
      <c r="N14" s="57">
        <v>40.913000000000004</v>
      </c>
      <c r="O14" s="57">
        <v>39.704999999999998</v>
      </c>
      <c r="P14" s="57">
        <v>45.814</v>
      </c>
      <c r="Q14" s="57">
        <v>1.133</v>
      </c>
      <c r="R14" s="57">
        <v>19.140999999999998</v>
      </c>
      <c r="S14" s="57">
        <v>9.5339999999999989</v>
      </c>
      <c r="T14" s="57">
        <v>0.28800000000000003</v>
      </c>
      <c r="U14" s="57">
        <v>1.643</v>
      </c>
      <c r="V14" s="57"/>
      <c r="W14" s="57"/>
      <c r="X14" s="57">
        <v>9.0169999999999995</v>
      </c>
      <c r="Y14" s="57"/>
      <c r="Z14" s="58"/>
      <c r="AA14" s="59">
        <f t="shared" si="0"/>
        <v>278.22800000000001</v>
      </c>
    </row>
    <row r="15" spans="1:27" ht="24.95" customHeight="1" x14ac:dyDescent="0.2">
      <c r="A15" s="55" t="s">
        <v>11</v>
      </c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8"/>
      <c r="AA15" s="59">
        <f t="shared" si="0"/>
        <v>0</v>
      </c>
    </row>
    <row r="16" spans="1:27" ht="30" customHeight="1" thickBot="1" x14ac:dyDescent="0.25">
      <c r="A16" s="60" t="s">
        <v>12</v>
      </c>
      <c r="B16" s="61">
        <f>IF(LEN(B$2)&gt;0,SUM(B10:B15),"")</f>
        <v>118.36799999999999</v>
      </c>
      <c r="C16" s="62">
        <f t="shared" ref="C16:Z16" si="1">IF(LEN(C$2)&gt;0,SUM(C10:C15),"")</f>
        <v>114.31</v>
      </c>
      <c r="D16" s="62">
        <f t="shared" si="1"/>
        <v>89.694000000000003</v>
      </c>
      <c r="E16" s="62">
        <f t="shared" si="1"/>
        <v>20.206</v>
      </c>
      <c r="F16" s="62">
        <f t="shared" si="1"/>
        <v>71.841999999999999</v>
      </c>
      <c r="G16" s="62">
        <f t="shared" si="1"/>
        <v>76.063000000000002</v>
      </c>
      <c r="H16" s="62">
        <f t="shared" si="1"/>
        <v>70.67</v>
      </c>
      <c r="I16" s="62">
        <f t="shared" si="1"/>
        <v>108.98</v>
      </c>
      <c r="J16" s="62">
        <f t="shared" si="1"/>
        <v>163.059</v>
      </c>
      <c r="K16" s="62">
        <f t="shared" si="1"/>
        <v>177.72199999999998</v>
      </c>
      <c r="L16" s="62">
        <f t="shared" si="1"/>
        <v>172.51</v>
      </c>
      <c r="M16" s="62">
        <f t="shared" si="1"/>
        <v>222.94</v>
      </c>
      <c r="N16" s="62">
        <f t="shared" si="1"/>
        <v>40.913000000000004</v>
      </c>
      <c r="O16" s="62">
        <f t="shared" si="1"/>
        <v>39.704999999999998</v>
      </c>
      <c r="P16" s="62">
        <f t="shared" si="1"/>
        <v>45.814</v>
      </c>
      <c r="Q16" s="62">
        <f t="shared" si="1"/>
        <v>140.54900000000001</v>
      </c>
      <c r="R16" s="62">
        <f t="shared" si="1"/>
        <v>103.27500000000001</v>
      </c>
      <c r="S16" s="62">
        <f t="shared" si="1"/>
        <v>79.207999999999998</v>
      </c>
      <c r="T16" s="62">
        <f t="shared" si="1"/>
        <v>82.464999999999989</v>
      </c>
      <c r="U16" s="62">
        <f t="shared" si="1"/>
        <v>26.712000000000003</v>
      </c>
      <c r="V16" s="62">
        <f t="shared" si="1"/>
        <v>68.085000000000008</v>
      </c>
      <c r="W16" s="62">
        <f t="shared" si="1"/>
        <v>67.736000000000004</v>
      </c>
      <c r="X16" s="62">
        <f t="shared" si="1"/>
        <v>9.0169999999999995</v>
      </c>
      <c r="Y16" s="62">
        <f t="shared" si="1"/>
        <v>42.390999999999998</v>
      </c>
      <c r="Z16" s="63" t="str">
        <f t="shared" si="1"/>
        <v/>
      </c>
      <c r="AA16" s="64">
        <f>SUM(AA10:AA15)</f>
        <v>2152.2339999999999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3"/>
      <c r="AA19" s="74">
        <f t="shared" ref="AA19:AA24" si="2">SUM(B19:Z19)</f>
        <v>0</v>
      </c>
    </row>
    <row r="20" spans="1:27" ht="24.95" customHeight="1" x14ac:dyDescent="0.2">
      <c r="A20" s="75" t="s">
        <v>15</v>
      </c>
      <c r="B20" s="76"/>
      <c r="C20" s="77"/>
      <c r="D20" s="77"/>
      <c r="E20" s="77"/>
      <c r="F20" s="77"/>
      <c r="G20" s="77"/>
      <c r="H20" s="77"/>
      <c r="I20" s="77">
        <v>4.6879999999999997</v>
      </c>
      <c r="J20" s="77">
        <v>8.1140000000000008</v>
      </c>
      <c r="K20" s="77">
        <v>7.524</v>
      </c>
      <c r="L20" s="77">
        <v>6.2469999999999999</v>
      </c>
      <c r="M20" s="77">
        <v>5.9130000000000003</v>
      </c>
      <c r="N20" s="77">
        <v>3.11</v>
      </c>
      <c r="O20" s="77">
        <v>3.11</v>
      </c>
      <c r="P20" s="77">
        <v>3.214</v>
      </c>
      <c r="Q20" s="77">
        <v>1.6040000000000001</v>
      </c>
      <c r="R20" s="77">
        <v>5.09</v>
      </c>
      <c r="S20" s="77">
        <v>3.0209999999999999</v>
      </c>
      <c r="T20" s="77"/>
      <c r="U20" s="77">
        <v>1.5409999999999999</v>
      </c>
      <c r="V20" s="77"/>
      <c r="W20" s="77"/>
      <c r="X20" s="77"/>
      <c r="Y20" s="77"/>
      <c r="Z20" s="78"/>
      <c r="AA20" s="79">
        <f t="shared" si="2"/>
        <v>53.176000000000002</v>
      </c>
    </row>
    <row r="21" spans="1:27" ht="24.95" customHeight="1" x14ac:dyDescent="0.2">
      <c r="A21" s="75" t="s">
        <v>16</v>
      </c>
      <c r="B21" s="80"/>
      <c r="C21" s="81"/>
      <c r="D21" s="81"/>
      <c r="E21" s="81"/>
      <c r="F21" s="81"/>
      <c r="G21" s="81"/>
      <c r="H21" s="81"/>
      <c r="I21" s="81">
        <v>0.30499999999999999</v>
      </c>
      <c r="J21" s="81">
        <v>0.318</v>
      </c>
      <c r="K21" s="81">
        <v>2.2010000000000001</v>
      </c>
      <c r="L21" s="81">
        <v>2.2810000000000001</v>
      </c>
      <c r="M21" s="81"/>
      <c r="N21" s="81">
        <v>2.7649999999999997</v>
      </c>
      <c r="O21" s="81">
        <v>1.0169999999999999</v>
      </c>
      <c r="P21" s="81"/>
      <c r="Q21" s="81"/>
      <c r="R21" s="81"/>
      <c r="S21" s="81"/>
      <c r="T21" s="81"/>
      <c r="U21" s="81">
        <v>0.28599999999999998</v>
      </c>
      <c r="V21" s="81"/>
      <c r="W21" s="81"/>
      <c r="X21" s="81">
        <v>0.20599999999999999</v>
      </c>
      <c r="Y21" s="81"/>
      <c r="Z21" s="78"/>
      <c r="AA21" s="79">
        <f t="shared" si="2"/>
        <v>9.3789999999999996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9">
        <f t="shared" si="2"/>
        <v>0</v>
      </c>
    </row>
    <row r="24" spans="1:27" ht="24.95" customHeight="1" x14ac:dyDescent="0.2">
      <c r="A24" s="85" t="s">
        <v>19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9">
        <f t="shared" si="2"/>
        <v>0</v>
      </c>
    </row>
    <row r="25" spans="1:27" ht="30" customHeight="1" thickBot="1" x14ac:dyDescent="0.25">
      <c r="A25" s="86" t="s">
        <v>20</v>
      </c>
      <c r="B25" s="87">
        <f>IF(LEN(B$2)&gt;0,SUM(B19:B24),"")</f>
        <v>0</v>
      </c>
      <c r="C25" s="88">
        <f t="shared" ref="C25:Z25" si="3">IF(LEN(C$2)&gt;0,SUM(C19:C24),"")</f>
        <v>0</v>
      </c>
      <c r="D25" s="88">
        <f t="shared" si="3"/>
        <v>0</v>
      </c>
      <c r="E25" s="88">
        <f t="shared" si="3"/>
        <v>0</v>
      </c>
      <c r="F25" s="88">
        <f t="shared" si="3"/>
        <v>0</v>
      </c>
      <c r="G25" s="88">
        <f t="shared" si="3"/>
        <v>0</v>
      </c>
      <c r="H25" s="88">
        <f t="shared" si="3"/>
        <v>0</v>
      </c>
      <c r="I25" s="88">
        <f t="shared" si="3"/>
        <v>4.9929999999999994</v>
      </c>
      <c r="J25" s="88">
        <f t="shared" si="3"/>
        <v>8.4320000000000004</v>
      </c>
      <c r="K25" s="88">
        <f t="shared" si="3"/>
        <v>9.7249999999999996</v>
      </c>
      <c r="L25" s="88">
        <f t="shared" si="3"/>
        <v>8.5280000000000005</v>
      </c>
      <c r="M25" s="88">
        <f t="shared" si="3"/>
        <v>5.9130000000000003</v>
      </c>
      <c r="N25" s="88">
        <f t="shared" si="3"/>
        <v>5.875</v>
      </c>
      <c r="O25" s="88">
        <f t="shared" si="3"/>
        <v>4.1269999999999998</v>
      </c>
      <c r="P25" s="88">
        <f t="shared" si="3"/>
        <v>3.214</v>
      </c>
      <c r="Q25" s="88">
        <f t="shared" si="3"/>
        <v>1.6040000000000001</v>
      </c>
      <c r="R25" s="88">
        <f t="shared" si="3"/>
        <v>5.09</v>
      </c>
      <c r="S25" s="88">
        <f t="shared" si="3"/>
        <v>3.0209999999999999</v>
      </c>
      <c r="T25" s="88">
        <f t="shared" si="3"/>
        <v>0</v>
      </c>
      <c r="U25" s="88">
        <f t="shared" si="3"/>
        <v>1.827</v>
      </c>
      <c r="V25" s="88">
        <f t="shared" si="3"/>
        <v>0</v>
      </c>
      <c r="W25" s="88">
        <f t="shared" si="3"/>
        <v>0</v>
      </c>
      <c r="X25" s="88">
        <f t="shared" si="3"/>
        <v>0.20599999999999999</v>
      </c>
      <c r="Y25" s="88">
        <f t="shared" si="3"/>
        <v>0</v>
      </c>
      <c r="Z25" s="89" t="str">
        <f t="shared" si="3"/>
        <v/>
      </c>
      <c r="AA25" s="90">
        <f>SUM(AA19:AA24)</f>
        <v>62.555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21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3"/>
      <c r="AA28" s="74">
        <f>SUM(B28:Z28)</f>
        <v>0</v>
      </c>
    </row>
    <row r="29" spans="1:27" ht="24.95" customHeight="1" x14ac:dyDescent="0.2">
      <c r="A29" s="75" t="s">
        <v>23</v>
      </c>
      <c r="B29" s="76">
        <v>118.36799999999999</v>
      </c>
      <c r="C29" s="77">
        <v>114.31</v>
      </c>
      <c r="D29" s="77">
        <v>89.694000000000003</v>
      </c>
      <c r="E29" s="77">
        <v>20.206</v>
      </c>
      <c r="F29" s="77">
        <v>71.841999999999999</v>
      </c>
      <c r="G29" s="77">
        <v>76.063000000000002</v>
      </c>
      <c r="H29" s="77">
        <v>70.67</v>
      </c>
      <c r="I29" s="77">
        <v>113.973</v>
      </c>
      <c r="J29" s="77">
        <v>171.49100000000001</v>
      </c>
      <c r="K29" s="77">
        <v>187.447</v>
      </c>
      <c r="L29" s="77">
        <v>181.03800000000001</v>
      </c>
      <c r="M29" s="77">
        <v>228.85300000000001</v>
      </c>
      <c r="N29" s="77">
        <v>46.787999999999997</v>
      </c>
      <c r="O29" s="77">
        <v>43.832000000000001</v>
      </c>
      <c r="P29" s="77">
        <v>49.027999999999999</v>
      </c>
      <c r="Q29" s="77">
        <v>142.15299999999999</v>
      </c>
      <c r="R29" s="77">
        <v>108.36499999999999</v>
      </c>
      <c r="S29" s="77">
        <v>82.228999999999999</v>
      </c>
      <c r="T29" s="77">
        <v>82.465000000000003</v>
      </c>
      <c r="U29" s="77">
        <v>28.539000000000001</v>
      </c>
      <c r="V29" s="77">
        <v>68.084999999999994</v>
      </c>
      <c r="W29" s="77">
        <v>67.736000000000004</v>
      </c>
      <c r="X29" s="77">
        <v>9.2230000000000008</v>
      </c>
      <c r="Y29" s="77">
        <v>42.390999999999998</v>
      </c>
      <c r="Z29" s="78"/>
      <c r="AA29" s="79">
        <f>SUM(B29:Z29)</f>
        <v>2214.7889999999998</v>
      </c>
    </row>
    <row r="30" spans="1:27" ht="24.95" customHeight="1" x14ac:dyDescent="0.2">
      <c r="A30" s="82" t="s">
        <v>24</v>
      </c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3"/>
      <c r="AA30" s="84">
        <f>SUM(B30:Z30)</f>
        <v>0</v>
      </c>
    </row>
    <row r="31" spans="1:27" ht="30" customHeight="1" thickBot="1" x14ac:dyDescent="0.25">
      <c r="A31" s="60" t="s">
        <v>25</v>
      </c>
      <c r="B31" s="61">
        <f>IF(LEN(B$2)&gt;0,SUM(B28:B30),"")</f>
        <v>118.36799999999999</v>
      </c>
      <c r="C31" s="62">
        <f t="shared" ref="C31:Z31" si="4">IF(LEN(C$2)&gt;0,SUM(C28:C30),"")</f>
        <v>114.31</v>
      </c>
      <c r="D31" s="62">
        <f t="shared" si="4"/>
        <v>89.694000000000003</v>
      </c>
      <c r="E31" s="62">
        <f t="shared" si="4"/>
        <v>20.206</v>
      </c>
      <c r="F31" s="62">
        <f t="shared" si="4"/>
        <v>71.841999999999999</v>
      </c>
      <c r="G31" s="62">
        <f t="shared" si="4"/>
        <v>76.063000000000002</v>
      </c>
      <c r="H31" s="62">
        <f t="shared" si="4"/>
        <v>70.67</v>
      </c>
      <c r="I31" s="62">
        <f t="shared" si="4"/>
        <v>113.973</v>
      </c>
      <c r="J31" s="62">
        <f t="shared" si="4"/>
        <v>171.49100000000001</v>
      </c>
      <c r="K31" s="62">
        <f t="shared" si="4"/>
        <v>187.447</v>
      </c>
      <c r="L31" s="62">
        <f t="shared" si="4"/>
        <v>181.03800000000001</v>
      </c>
      <c r="M31" s="62">
        <f t="shared" si="4"/>
        <v>228.85300000000001</v>
      </c>
      <c r="N31" s="62">
        <f t="shared" si="4"/>
        <v>46.787999999999997</v>
      </c>
      <c r="O31" s="62">
        <f t="shared" si="4"/>
        <v>43.832000000000001</v>
      </c>
      <c r="P31" s="62">
        <f t="shared" si="4"/>
        <v>49.027999999999999</v>
      </c>
      <c r="Q31" s="62">
        <f t="shared" si="4"/>
        <v>142.15299999999999</v>
      </c>
      <c r="R31" s="62">
        <f t="shared" si="4"/>
        <v>108.36499999999999</v>
      </c>
      <c r="S31" s="62">
        <f t="shared" si="4"/>
        <v>82.228999999999999</v>
      </c>
      <c r="T31" s="62">
        <f t="shared" si="4"/>
        <v>82.465000000000003</v>
      </c>
      <c r="U31" s="62">
        <f t="shared" si="4"/>
        <v>28.539000000000001</v>
      </c>
      <c r="V31" s="62">
        <f t="shared" si="4"/>
        <v>68.084999999999994</v>
      </c>
      <c r="W31" s="62">
        <f t="shared" si="4"/>
        <v>67.736000000000004</v>
      </c>
      <c r="X31" s="62">
        <f t="shared" si="4"/>
        <v>9.2230000000000008</v>
      </c>
      <c r="Y31" s="62">
        <f t="shared" si="4"/>
        <v>42.390999999999998</v>
      </c>
      <c r="Z31" s="63" t="str">
        <f t="shared" si="4"/>
        <v/>
      </c>
      <c r="AA31" s="64">
        <f>SUM(AA28:AA30)</f>
        <v>2214.7889999999998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36" t="s">
        <v>26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27</v>
      </c>
      <c r="B34" s="94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6"/>
      <c r="AA34" s="74">
        <f t="shared" ref="AA34:AA39" si="5">SUM(B34:Z34)</f>
        <v>0</v>
      </c>
    </row>
    <row r="35" spans="1:27" ht="24.95" customHeight="1" x14ac:dyDescent="0.2">
      <c r="A35" s="97" t="s">
        <v>28</v>
      </c>
      <c r="B35" s="98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100"/>
      <c r="AA35" s="79">
        <f t="shared" si="5"/>
        <v>0</v>
      </c>
    </row>
    <row r="36" spans="1:27" ht="24.95" customHeight="1" x14ac:dyDescent="0.2">
      <c r="A36" s="97" t="s">
        <v>29</v>
      </c>
      <c r="B36" s="98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100"/>
      <c r="AA36" s="79">
        <f t="shared" si="5"/>
        <v>0</v>
      </c>
    </row>
    <row r="37" spans="1:27" ht="24.95" customHeight="1" x14ac:dyDescent="0.2">
      <c r="A37" s="97" t="s">
        <v>30</v>
      </c>
      <c r="B37" s="98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100"/>
      <c r="AA37" s="79">
        <f t="shared" si="5"/>
        <v>0</v>
      </c>
    </row>
    <row r="38" spans="1:27" ht="24.95" customHeight="1" x14ac:dyDescent="0.2">
      <c r="A38" s="97" t="s">
        <v>31</v>
      </c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>
        <v>40.4</v>
      </c>
      <c r="N38" s="99">
        <v>7.6</v>
      </c>
      <c r="O38" s="99"/>
      <c r="P38" s="99">
        <v>25.9</v>
      </c>
      <c r="Q38" s="99"/>
      <c r="R38" s="99"/>
      <c r="S38" s="99"/>
      <c r="T38" s="99"/>
      <c r="U38" s="99"/>
      <c r="V38" s="99"/>
      <c r="W38" s="99"/>
      <c r="X38" s="99"/>
      <c r="Y38" s="99"/>
      <c r="Z38" s="100"/>
      <c r="AA38" s="79">
        <f t="shared" si="5"/>
        <v>73.900000000000006</v>
      </c>
    </row>
    <row r="39" spans="1:27" ht="30" customHeight="1" thickBot="1" x14ac:dyDescent="0.25">
      <c r="A39" s="86" t="s">
        <v>32</v>
      </c>
      <c r="B39" s="87">
        <f t="shared" ref="B39:Z39" si="6">IF(LEN(B$2)&gt;0,SUM(B34:B38),"")</f>
        <v>0</v>
      </c>
      <c r="C39" s="88">
        <f t="shared" si="6"/>
        <v>0</v>
      </c>
      <c r="D39" s="88">
        <f t="shared" si="6"/>
        <v>0</v>
      </c>
      <c r="E39" s="88">
        <f t="shared" si="6"/>
        <v>0</v>
      </c>
      <c r="F39" s="88">
        <f t="shared" si="6"/>
        <v>0</v>
      </c>
      <c r="G39" s="88">
        <f t="shared" si="6"/>
        <v>0</v>
      </c>
      <c r="H39" s="88">
        <f t="shared" si="6"/>
        <v>0</v>
      </c>
      <c r="I39" s="88">
        <f t="shared" si="6"/>
        <v>0</v>
      </c>
      <c r="J39" s="88">
        <f t="shared" si="6"/>
        <v>0</v>
      </c>
      <c r="K39" s="88">
        <f t="shared" si="6"/>
        <v>0</v>
      </c>
      <c r="L39" s="88">
        <f t="shared" si="6"/>
        <v>0</v>
      </c>
      <c r="M39" s="88">
        <f t="shared" si="6"/>
        <v>40.4</v>
      </c>
      <c r="N39" s="88">
        <f t="shared" si="6"/>
        <v>7.6</v>
      </c>
      <c r="O39" s="88">
        <f t="shared" si="6"/>
        <v>0</v>
      </c>
      <c r="P39" s="88">
        <f t="shared" si="6"/>
        <v>25.9</v>
      </c>
      <c r="Q39" s="88">
        <f t="shared" si="6"/>
        <v>0</v>
      </c>
      <c r="R39" s="88">
        <f t="shared" si="6"/>
        <v>0</v>
      </c>
      <c r="S39" s="88">
        <f t="shared" si="6"/>
        <v>0</v>
      </c>
      <c r="T39" s="88">
        <f t="shared" si="6"/>
        <v>0</v>
      </c>
      <c r="U39" s="88">
        <f t="shared" si="6"/>
        <v>0</v>
      </c>
      <c r="V39" s="88">
        <f t="shared" si="6"/>
        <v>0</v>
      </c>
      <c r="W39" s="88">
        <f t="shared" si="6"/>
        <v>0</v>
      </c>
      <c r="X39" s="88">
        <f t="shared" si="6"/>
        <v>0</v>
      </c>
      <c r="Y39" s="88">
        <f t="shared" si="6"/>
        <v>0</v>
      </c>
      <c r="Z39" s="89" t="str">
        <f t="shared" si="6"/>
        <v/>
      </c>
      <c r="AA39" s="90">
        <f t="shared" si="5"/>
        <v>73.900000000000006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36" t="s">
        <v>33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27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28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29</v>
      </c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100"/>
      <c r="AA44" s="79">
        <f t="shared" si="7"/>
        <v>0</v>
      </c>
    </row>
    <row r="45" spans="1:27" ht="24.95" customHeight="1" x14ac:dyDescent="0.2">
      <c r="A45" s="97" t="s">
        <v>30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31</v>
      </c>
      <c r="B46" s="98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>
        <v>40.4</v>
      </c>
      <c r="N46" s="99">
        <v>7.6</v>
      </c>
      <c r="O46" s="99"/>
      <c r="P46" s="99">
        <v>25.9</v>
      </c>
      <c r="Q46" s="99"/>
      <c r="R46" s="99"/>
      <c r="S46" s="99"/>
      <c r="T46" s="99"/>
      <c r="U46" s="99"/>
      <c r="V46" s="99"/>
      <c r="W46" s="99"/>
      <c r="X46" s="99"/>
      <c r="Y46" s="99"/>
      <c r="Z46" s="100"/>
      <c r="AA46" s="79">
        <f t="shared" si="7"/>
        <v>73.900000000000006</v>
      </c>
    </row>
    <row r="47" spans="1:27" ht="24.95" customHeight="1" x14ac:dyDescent="0.2">
      <c r="A47" s="85" t="s">
        <v>34</v>
      </c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00"/>
      <c r="AA47" s="79">
        <f t="shared" si="7"/>
        <v>0</v>
      </c>
    </row>
    <row r="48" spans="1:27" ht="30" customHeight="1" thickBot="1" x14ac:dyDescent="0.25">
      <c r="A48" s="86" t="s">
        <v>35</v>
      </c>
      <c r="B48" s="87">
        <f>IF(LEN(B$2)&gt;0,SUM(B42:B47),"")</f>
        <v>0</v>
      </c>
      <c r="C48" s="88">
        <f t="shared" ref="C48:Z48" si="8">IF(LEN(C$2)&gt;0,SUM(C42:C47),"")</f>
        <v>0</v>
      </c>
      <c r="D48" s="88">
        <f t="shared" si="8"/>
        <v>0</v>
      </c>
      <c r="E48" s="88">
        <f t="shared" si="8"/>
        <v>0</v>
      </c>
      <c r="F48" s="88">
        <f t="shared" si="8"/>
        <v>0</v>
      </c>
      <c r="G48" s="88">
        <f t="shared" si="8"/>
        <v>0</v>
      </c>
      <c r="H48" s="88">
        <f t="shared" si="8"/>
        <v>0</v>
      </c>
      <c r="I48" s="88">
        <f t="shared" si="8"/>
        <v>0</v>
      </c>
      <c r="J48" s="88">
        <f t="shared" si="8"/>
        <v>0</v>
      </c>
      <c r="K48" s="88">
        <f t="shared" si="8"/>
        <v>0</v>
      </c>
      <c r="L48" s="88">
        <f t="shared" si="8"/>
        <v>0</v>
      </c>
      <c r="M48" s="88">
        <f t="shared" si="8"/>
        <v>40.4</v>
      </c>
      <c r="N48" s="88">
        <f t="shared" si="8"/>
        <v>7.6</v>
      </c>
      <c r="O48" s="88">
        <f t="shared" si="8"/>
        <v>0</v>
      </c>
      <c r="P48" s="88">
        <f t="shared" si="8"/>
        <v>25.9</v>
      </c>
      <c r="Q48" s="88">
        <f t="shared" si="8"/>
        <v>0</v>
      </c>
      <c r="R48" s="88">
        <f t="shared" si="8"/>
        <v>0</v>
      </c>
      <c r="S48" s="88">
        <f t="shared" si="8"/>
        <v>0</v>
      </c>
      <c r="T48" s="88">
        <f t="shared" si="8"/>
        <v>0</v>
      </c>
      <c r="U48" s="88">
        <f t="shared" si="8"/>
        <v>0</v>
      </c>
      <c r="V48" s="88">
        <f t="shared" si="8"/>
        <v>0</v>
      </c>
      <c r="W48" s="88">
        <f t="shared" si="8"/>
        <v>0</v>
      </c>
      <c r="X48" s="88">
        <f t="shared" si="8"/>
        <v>0</v>
      </c>
      <c r="Y48" s="88">
        <f t="shared" si="8"/>
        <v>0</v>
      </c>
      <c r="Z48" s="89" t="str">
        <f t="shared" si="8"/>
        <v/>
      </c>
      <c r="AA48" s="90">
        <f t="shared" si="7"/>
        <v>73.900000000000006</v>
      </c>
    </row>
    <row r="49" spans="1:27" ht="15.95" customHeight="1" thickBot="1" x14ac:dyDescent="0.25"/>
    <row r="50" spans="1:27" ht="30" customHeight="1" thickBot="1" x14ac:dyDescent="0.25">
      <c r="A50" s="69"/>
      <c r="B50" s="7">
        <f>IF(LEN(B$2)&gt;0,B$2,"")</f>
        <v>1</v>
      </c>
      <c r="C50" s="8">
        <f t="shared" ref="C50:Z50" si="9">IF(LEN(C$2)&gt;0,C$2,"")</f>
        <v>2</v>
      </c>
      <c r="D50" s="8">
        <f t="shared" si="9"/>
        <v>3</v>
      </c>
      <c r="E50" s="8">
        <f t="shared" si="9"/>
        <v>4</v>
      </c>
      <c r="F50" s="8">
        <f t="shared" si="9"/>
        <v>5</v>
      </c>
      <c r="G50" s="8">
        <f t="shared" si="9"/>
        <v>6</v>
      </c>
      <c r="H50" s="8">
        <f t="shared" si="9"/>
        <v>7</v>
      </c>
      <c r="I50" s="8">
        <f t="shared" si="9"/>
        <v>8</v>
      </c>
      <c r="J50" s="8">
        <f t="shared" si="9"/>
        <v>9</v>
      </c>
      <c r="K50" s="8">
        <f t="shared" si="9"/>
        <v>10</v>
      </c>
      <c r="L50" s="8">
        <f t="shared" si="9"/>
        <v>11</v>
      </c>
      <c r="M50" s="8">
        <f t="shared" si="9"/>
        <v>12</v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25</v>
      </c>
      <c r="B51" s="87">
        <f t="shared" ref="B51:Z51" si="10">IF(LEN(B$2)&gt;0,B16+B25+B39,"")</f>
        <v>118.36799999999999</v>
      </c>
      <c r="C51" s="88">
        <f t="shared" si="10"/>
        <v>114.31</v>
      </c>
      <c r="D51" s="88">
        <f t="shared" si="10"/>
        <v>89.694000000000003</v>
      </c>
      <c r="E51" s="88">
        <f t="shared" si="10"/>
        <v>20.206</v>
      </c>
      <c r="F51" s="88">
        <f t="shared" si="10"/>
        <v>71.841999999999999</v>
      </c>
      <c r="G51" s="88">
        <f t="shared" si="10"/>
        <v>76.063000000000002</v>
      </c>
      <c r="H51" s="88">
        <f t="shared" si="10"/>
        <v>70.67</v>
      </c>
      <c r="I51" s="88">
        <f t="shared" si="10"/>
        <v>113.973</v>
      </c>
      <c r="J51" s="88">
        <f t="shared" si="10"/>
        <v>171.49099999999999</v>
      </c>
      <c r="K51" s="88">
        <f t="shared" si="10"/>
        <v>187.44699999999997</v>
      </c>
      <c r="L51" s="88">
        <f t="shared" si="10"/>
        <v>181.03799999999998</v>
      </c>
      <c r="M51" s="88">
        <f t="shared" si="10"/>
        <v>269.25299999999999</v>
      </c>
      <c r="N51" s="88">
        <f t="shared" si="10"/>
        <v>54.388000000000005</v>
      </c>
      <c r="O51" s="88">
        <f t="shared" si="10"/>
        <v>43.832000000000001</v>
      </c>
      <c r="P51" s="88">
        <f t="shared" si="10"/>
        <v>74.927999999999997</v>
      </c>
      <c r="Q51" s="88">
        <f t="shared" si="10"/>
        <v>142.15300000000002</v>
      </c>
      <c r="R51" s="88">
        <f t="shared" si="10"/>
        <v>108.36500000000001</v>
      </c>
      <c r="S51" s="88">
        <f t="shared" si="10"/>
        <v>82.228999999999999</v>
      </c>
      <c r="T51" s="88">
        <f t="shared" si="10"/>
        <v>82.464999999999989</v>
      </c>
      <c r="U51" s="88">
        <f t="shared" si="10"/>
        <v>28.539000000000001</v>
      </c>
      <c r="V51" s="88">
        <f t="shared" si="10"/>
        <v>68.085000000000008</v>
      </c>
      <c r="W51" s="88">
        <f t="shared" si="10"/>
        <v>67.736000000000004</v>
      </c>
      <c r="X51" s="88">
        <f t="shared" si="10"/>
        <v>9.222999999999999</v>
      </c>
      <c r="Y51" s="88">
        <f t="shared" si="10"/>
        <v>42.390999999999998</v>
      </c>
      <c r="Z51" s="89" t="str">
        <f t="shared" si="10"/>
        <v/>
      </c>
      <c r="AA51" s="104">
        <f>SUM(B51:Z51)</f>
        <v>2288.6889999999999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1" priority="1" operator="greaterThan">
      <formula>1500</formula>
    </cfRule>
  </conditionalFormatting>
  <printOptions horizontalCentered="1"/>
  <pageMargins left="0.11811023622047245" right="0.11811023622047245" top="0.35433070866141736" bottom="0.23622047244094491" header="0.11811023622047245" footer="0.11811023622047245"/>
  <pageSetup paperSize="9" scale="44" fitToHeight="2" orientation="landscape" horizontalDpi="300" verticalDpi="300" r:id="rId1"/>
  <headerFooter>
    <oddHeader>&amp;L&amp;A</oddHeader>
    <oddFooter>&amp;R&amp;D,&amp;T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AA51"/>
  <sheetViews>
    <sheetView showGridLines="0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B10" sqref="B10"/>
    </sheetView>
  </sheetViews>
  <sheetFormatPr defaultColWidth="9.140625" defaultRowHeight="14.25" x14ac:dyDescent="0.2"/>
  <cols>
    <col min="1" max="1" width="42.140625" style="5" customWidth="1"/>
    <col min="2" max="25" width="10.7109375" style="5" customWidth="1"/>
    <col min="26" max="26" width="10.7109375" style="5" hidden="1" customWidth="1"/>
    <col min="27" max="27" width="14.710937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45399</v>
      </c>
      <c r="B2" s="105">
        <v>1</v>
      </c>
      <c r="C2" s="106">
        <v>2</v>
      </c>
      <c r="D2" s="106">
        <v>3</v>
      </c>
      <c r="E2" s="106">
        <v>4</v>
      </c>
      <c r="F2" s="106">
        <v>5</v>
      </c>
      <c r="G2" s="106">
        <v>6</v>
      </c>
      <c r="H2" s="106">
        <v>7</v>
      </c>
      <c r="I2" s="106">
        <v>8</v>
      </c>
      <c r="J2" s="106">
        <v>9</v>
      </c>
      <c r="K2" s="106">
        <v>10</v>
      </c>
      <c r="L2" s="106">
        <v>11</v>
      </c>
      <c r="M2" s="106">
        <v>12</v>
      </c>
      <c r="N2" s="106">
        <v>13</v>
      </c>
      <c r="O2" s="106">
        <v>14</v>
      </c>
      <c r="P2" s="106">
        <v>15</v>
      </c>
      <c r="Q2" s="106">
        <v>16</v>
      </c>
      <c r="R2" s="106">
        <v>17</v>
      </c>
      <c r="S2" s="106">
        <v>18</v>
      </c>
      <c r="T2" s="106">
        <v>19</v>
      </c>
      <c r="U2" s="106">
        <v>20</v>
      </c>
      <c r="V2" s="106">
        <v>21</v>
      </c>
      <c r="W2" s="106">
        <v>22</v>
      </c>
      <c r="X2" s="106">
        <v>23</v>
      </c>
      <c r="Y2" s="107">
        <v>24</v>
      </c>
      <c r="Z2" s="108"/>
      <c r="AA2" s="109" t="s">
        <v>1</v>
      </c>
    </row>
    <row r="3" spans="1:27" ht="30" customHeight="1" thickBot="1" x14ac:dyDescent="0.25">
      <c r="A3" s="12" t="s">
        <v>36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118.36799999999999</v>
      </c>
      <c r="C4" s="18">
        <v>114.31</v>
      </c>
      <c r="D4" s="18">
        <v>89.694000000000003</v>
      </c>
      <c r="E4" s="18">
        <v>20.206</v>
      </c>
      <c r="F4" s="18">
        <v>71.842000000000013</v>
      </c>
      <c r="G4" s="18">
        <v>76.062999999999988</v>
      </c>
      <c r="H4" s="18">
        <v>70.669999999999987</v>
      </c>
      <c r="I4" s="18">
        <v>113.973</v>
      </c>
      <c r="J4" s="18">
        <v>171.49099999999999</v>
      </c>
      <c r="K4" s="18">
        <v>187.447</v>
      </c>
      <c r="L4" s="18">
        <v>181.03800000000001</v>
      </c>
      <c r="M4" s="18">
        <v>269.28100000000001</v>
      </c>
      <c r="N4" s="18">
        <v>54.427999999999997</v>
      </c>
      <c r="O4" s="18">
        <v>43.858000000000004</v>
      </c>
      <c r="P4" s="18">
        <v>74.882999999999996</v>
      </c>
      <c r="Q4" s="18">
        <v>142.137</v>
      </c>
      <c r="R4" s="18">
        <v>108.36499999999999</v>
      </c>
      <c r="S4" s="18">
        <v>82.228999999999999</v>
      </c>
      <c r="T4" s="18">
        <v>82.465000000000003</v>
      </c>
      <c r="U4" s="18">
        <v>28.538999999999998</v>
      </c>
      <c r="V4" s="18">
        <v>68.084999999999994</v>
      </c>
      <c r="W4" s="18">
        <v>67.73599999999999</v>
      </c>
      <c r="X4" s="18">
        <v>9.222999999999999</v>
      </c>
      <c r="Y4" s="18">
        <v>42.390999999999998</v>
      </c>
      <c r="Z4" s="19"/>
      <c r="AA4" s="20">
        <f>SUM(B4:Z4)</f>
        <v>2288.7219999999998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>
        <v>65.06</v>
      </c>
      <c r="C7" s="28">
        <v>59.89</v>
      </c>
      <c r="D7" s="28">
        <v>55</v>
      </c>
      <c r="E7" s="28">
        <v>55</v>
      </c>
      <c r="F7" s="28">
        <v>58.08</v>
      </c>
      <c r="G7" s="28">
        <v>62.93</v>
      </c>
      <c r="H7" s="28">
        <v>77.31</v>
      </c>
      <c r="I7" s="28">
        <v>88.01</v>
      </c>
      <c r="J7" s="28">
        <v>80.22</v>
      </c>
      <c r="K7" s="28">
        <v>79.209999999999994</v>
      </c>
      <c r="L7" s="28">
        <v>72.3</v>
      </c>
      <c r="M7" s="28">
        <v>73</v>
      </c>
      <c r="N7" s="28">
        <v>44.5</v>
      </c>
      <c r="O7" s="28">
        <v>35.72</v>
      </c>
      <c r="P7" s="28">
        <v>57.5</v>
      </c>
      <c r="Q7" s="28">
        <v>70.33</v>
      </c>
      <c r="R7" s="28">
        <v>73.099999999999994</v>
      </c>
      <c r="S7" s="28">
        <v>84.59</v>
      </c>
      <c r="T7" s="28">
        <v>82.54</v>
      </c>
      <c r="U7" s="28">
        <v>108.3</v>
      </c>
      <c r="V7" s="28">
        <v>88.11</v>
      </c>
      <c r="W7" s="28">
        <v>73.290000000000006</v>
      </c>
      <c r="X7" s="28">
        <v>70.56</v>
      </c>
      <c r="Y7" s="28">
        <v>72.16</v>
      </c>
      <c r="Z7" s="29"/>
      <c r="AA7" s="30">
        <f>IF(SUM(B7:Z7)&lt;&gt;0,AVERAGEIF(B7:Z7,"&lt;&gt;"""),"")</f>
        <v>70.279583333333321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0</v>
      </c>
    </row>
    <row r="11" spans="1:27" ht="24.95" customHeight="1" x14ac:dyDescent="0.2">
      <c r="A11" s="45" t="s">
        <v>7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49">
        <f t="shared" si="0"/>
        <v>0</v>
      </c>
    </row>
    <row r="12" spans="1:27" ht="24.95" customHeight="1" x14ac:dyDescent="0.2">
      <c r="A12" s="50" t="s">
        <v>8</v>
      </c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3"/>
      <c r="AA12" s="54">
        <f t="shared" si="0"/>
        <v>0</v>
      </c>
    </row>
    <row r="13" spans="1:27" ht="24.95" customHeight="1" x14ac:dyDescent="0.2">
      <c r="A13" s="50" t="s">
        <v>9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3"/>
      <c r="AA13" s="54">
        <f t="shared" si="0"/>
        <v>0</v>
      </c>
    </row>
    <row r="14" spans="1:27" ht="24.95" customHeight="1" x14ac:dyDescent="0.2">
      <c r="A14" s="55" t="s">
        <v>10</v>
      </c>
      <c r="B14" s="56">
        <v>101.50699999999999</v>
      </c>
      <c r="C14" s="57">
        <v>82.463000000000008</v>
      </c>
      <c r="D14" s="57">
        <v>57.639000000000003</v>
      </c>
      <c r="E14" s="57">
        <v>14.327999999999999</v>
      </c>
      <c r="F14" s="57">
        <v>37.108999999999995</v>
      </c>
      <c r="G14" s="57">
        <v>42.863000000000007</v>
      </c>
      <c r="H14" s="57">
        <v>53.207999999999998</v>
      </c>
      <c r="I14" s="57">
        <v>113.595</v>
      </c>
      <c r="J14" s="57">
        <v>171.29599999999999</v>
      </c>
      <c r="K14" s="57">
        <v>187.447</v>
      </c>
      <c r="L14" s="57">
        <v>181.03800000000001</v>
      </c>
      <c r="M14" s="57">
        <v>266.96100000000001</v>
      </c>
      <c r="N14" s="57">
        <v>49.616</v>
      </c>
      <c r="O14" s="57">
        <v>34.768000000000001</v>
      </c>
      <c r="P14" s="57">
        <v>70.289999999999992</v>
      </c>
      <c r="Q14" s="57">
        <v>126.476</v>
      </c>
      <c r="R14" s="57">
        <v>102.97199999999999</v>
      </c>
      <c r="S14" s="57">
        <v>79.003</v>
      </c>
      <c r="T14" s="57">
        <v>67.040999999999997</v>
      </c>
      <c r="U14" s="57">
        <v>2.0870000000000002</v>
      </c>
      <c r="V14" s="57">
        <v>31.757999999999999</v>
      </c>
      <c r="W14" s="57">
        <v>36.927999999999997</v>
      </c>
      <c r="X14" s="57">
        <v>5.13</v>
      </c>
      <c r="Y14" s="57">
        <v>14.863</v>
      </c>
      <c r="Z14" s="58"/>
      <c r="AA14" s="59">
        <f t="shared" si="0"/>
        <v>1930.3859999999997</v>
      </c>
    </row>
    <row r="15" spans="1:27" ht="24.95" customHeight="1" x14ac:dyDescent="0.2">
      <c r="A15" s="55" t="s">
        <v>11</v>
      </c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8"/>
      <c r="AA15" s="59">
        <f t="shared" si="0"/>
        <v>0</v>
      </c>
    </row>
    <row r="16" spans="1:27" ht="30" customHeight="1" thickBot="1" x14ac:dyDescent="0.25">
      <c r="A16" s="60" t="s">
        <v>12</v>
      </c>
      <c r="B16" s="61">
        <f>IF(LEN(B$2)&gt;0,SUM(B10:B15),"")</f>
        <v>101.50699999999999</v>
      </c>
      <c r="C16" s="62">
        <f t="shared" ref="C16:Z16" si="1">IF(LEN(C$2)&gt;0,SUM(C10:C15),"")</f>
        <v>82.463000000000008</v>
      </c>
      <c r="D16" s="62">
        <f t="shared" si="1"/>
        <v>57.639000000000003</v>
      </c>
      <c r="E16" s="62">
        <f t="shared" si="1"/>
        <v>14.327999999999999</v>
      </c>
      <c r="F16" s="62">
        <f t="shared" si="1"/>
        <v>37.108999999999995</v>
      </c>
      <c r="G16" s="62">
        <f t="shared" si="1"/>
        <v>42.863000000000007</v>
      </c>
      <c r="H16" s="62">
        <f t="shared" si="1"/>
        <v>53.207999999999998</v>
      </c>
      <c r="I16" s="62">
        <f t="shared" si="1"/>
        <v>113.595</v>
      </c>
      <c r="J16" s="62">
        <f t="shared" si="1"/>
        <v>171.29599999999999</v>
      </c>
      <c r="K16" s="62">
        <f t="shared" si="1"/>
        <v>187.447</v>
      </c>
      <c r="L16" s="62">
        <f t="shared" si="1"/>
        <v>181.03800000000001</v>
      </c>
      <c r="M16" s="62">
        <f t="shared" si="1"/>
        <v>266.96100000000001</v>
      </c>
      <c r="N16" s="62">
        <f t="shared" si="1"/>
        <v>49.616</v>
      </c>
      <c r="O16" s="62">
        <f t="shared" si="1"/>
        <v>34.768000000000001</v>
      </c>
      <c r="P16" s="62">
        <f t="shared" si="1"/>
        <v>70.289999999999992</v>
      </c>
      <c r="Q16" s="62">
        <f t="shared" si="1"/>
        <v>126.476</v>
      </c>
      <c r="R16" s="62">
        <f t="shared" si="1"/>
        <v>102.97199999999999</v>
      </c>
      <c r="S16" s="62">
        <f t="shared" si="1"/>
        <v>79.003</v>
      </c>
      <c r="T16" s="62">
        <f t="shared" si="1"/>
        <v>67.040999999999997</v>
      </c>
      <c r="U16" s="62">
        <f t="shared" si="1"/>
        <v>2.0870000000000002</v>
      </c>
      <c r="V16" s="62">
        <f t="shared" si="1"/>
        <v>31.757999999999999</v>
      </c>
      <c r="W16" s="62">
        <f t="shared" si="1"/>
        <v>36.927999999999997</v>
      </c>
      <c r="X16" s="62">
        <f t="shared" si="1"/>
        <v>5.13</v>
      </c>
      <c r="Y16" s="62">
        <f t="shared" si="1"/>
        <v>14.863</v>
      </c>
      <c r="Z16" s="63" t="str">
        <f t="shared" si="1"/>
        <v/>
      </c>
      <c r="AA16" s="64">
        <f>SUM(AA10:AA15)</f>
        <v>1930.3859999999997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3"/>
      <c r="AA19" s="74">
        <f t="shared" ref="AA19:AA24" si="2">SUM(B19:Z19)</f>
        <v>0</v>
      </c>
    </row>
    <row r="20" spans="1:27" ht="24.95" customHeight="1" x14ac:dyDescent="0.2">
      <c r="A20" s="75" t="s">
        <v>15</v>
      </c>
      <c r="B20" s="76">
        <v>2.6</v>
      </c>
      <c r="C20" s="77">
        <v>1.9</v>
      </c>
      <c r="D20" s="77">
        <v>1.9</v>
      </c>
      <c r="E20" s="77"/>
      <c r="F20" s="77">
        <v>2.653</v>
      </c>
      <c r="G20" s="77">
        <v>6.375</v>
      </c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>
        <v>1.26</v>
      </c>
      <c r="X20" s="77"/>
      <c r="Y20" s="77">
        <v>6.17</v>
      </c>
      <c r="Z20" s="78"/>
      <c r="AA20" s="79">
        <f t="shared" si="2"/>
        <v>22.858000000000004</v>
      </c>
    </row>
    <row r="21" spans="1:27" ht="24.95" customHeight="1" x14ac:dyDescent="0.2">
      <c r="A21" s="75" t="s">
        <v>16</v>
      </c>
      <c r="B21" s="80">
        <v>14.260999999999999</v>
      </c>
      <c r="C21" s="81">
        <v>29.946999999999999</v>
      </c>
      <c r="D21" s="81">
        <v>30.155000000000005</v>
      </c>
      <c r="E21" s="81">
        <v>5.8780000000000001</v>
      </c>
      <c r="F21" s="81">
        <v>32.08</v>
      </c>
      <c r="G21" s="81">
        <v>26.825000000000003</v>
      </c>
      <c r="H21" s="81">
        <v>17.462</v>
      </c>
      <c r="I21" s="81">
        <v>0.378</v>
      </c>
      <c r="J21" s="81">
        <v>0.19500000000000001</v>
      </c>
      <c r="K21" s="81"/>
      <c r="L21" s="81"/>
      <c r="M21" s="81">
        <v>2.3199999999999998</v>
      </c>
      <c r="N21" s="81">
        <v>4.8120000000000003</v>
      </c>
      <c r="O21" s="81">
        <v>2.69</v>
      </c>
      <c r="P21" s="81">
        <v>4.593</v>
      </c>
      <c r="Q21" s="81">
        <v>4.3609999999999998</v>
      </c>
      <c r="R21" s="81">
        <v>5.3929999999999998</v>
      </c>
      <c r="S21" s="81">
        <v>3.226</v>
      </c>
      <c r="T21" s="81">
        <v>11.423999999999999</v>
      </c>
      <c r="U21" s="81">
        <v>3.452</v>
      </c>
      <c r="V21" s="81">
        <v>22.527000000000001</v>
      </c>
      <c r="W21" s="81">
        <v>29.547999999999998</v>
      </c>
      <c r="X21" s="81">
        <v>4.093</v>
      </c>
      <c r="Y21" s="81">
        <v>21.358000000000001</v>
      </c>
      <c r="Z21" s="78"/>
      <c r="AA21" s="79">
        <f t="shared" si="2"/>
        <v>276.97799999999995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9">
        <f t="shared" si="2"/>
        <v>0</v>
      </c>
    </row>
    <row r="24" spans="1:27" ht="24.95" customHeight="1" x14ac:dyDescent="0.2">
      <c r="A24" s="85" t="s">
        <v>19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9">
        <f t="shared" si="2"/>
        <v>0</v>
      </c>
    </row>
    <row r="25" spans="1:27" ht="30" customHeight="1" thickBot="1" x14ac:dyDescent="0.25">
      <c r="A25" s="86" t="s">
        <v>20</v>
      </c>
      <c r="B25" s="87">
        <f t="shared" ref="B25:AA25" si="3">SUM(B19:B24)</f>
        <v>16.861000000000001</v>
      </c>
      <c r="C25" s="88">
        <f t="shared" si="3"/>
        <v>31.846999999999998</v>
      </c>
      <c r="D25" s="88">
        <f t="shared" si="3"/>
        <v>32.055000000000007</v>
      </c>
      <c r="E25" s="88">
        <f t="shared" si="3"/>
        <v>5.8780000000000001</v>
      </c>
      <c r="F25" s="88">
        <f t="shared" si="3"/>
        <v>34.732999999999997</v>
      </c>
      <c r="G25" s="88">
        <f t="shared" si="3"/>
        <v>33.200000000000003</v>
      </c>
      <c r="H25" s="88">
        <f t="shared" si="3"/>
        <v>17.462</v>
      </c>
      <c r="I25" s="88">
        <f t="shared" si="3"/>
        <v>0.378</v>
      </c>
      <c r="J25" s="88">
        <f t="shared" si="3"/>
        <v>0.19500000000000001</v>
      </c>
      <c r="K25" s="88">
        <f t="shared" si="3"/>
        <v>0</v>
      </c>
      <c r="L25" s="88">
        <f t="shared" si="3"/>
        <v>0</v>
      </c>
      <c r="M25" s="88">
        <f t="shared" si="3"/>
        <v>2.3199999999999998</v>
      </c>
      <c r="N25" s="88">
        <f t="shared" si="3"/>
        <v>4.8120000000000003</v>
      </c>
      <c r="O25" s="88">
        <f t="shared" si="3"/>
        <v>2.69</v>
      </c>
      <c r="P25" s="88">
        <f t="shared" si="3"/>
        <v>4.593</v>
      </c>
      <c r="Q25" s="88">
        <f t="shared" si="3"/>
        <v>4.3609999999999998</v>
      </c>
      <c r="R25" s="88">
        <f t="shared" si="3"/>
        <v>5.3929999999999998</v>
      </c>
      <c r="S25" s="88">
        <f t="shared" si="3"/>
        <v>3.226</v>
      </c>
      <c r="T25" s="88">
        <f t="shared" si="3"/>
        <v>11.423999999999999</v>
      </c>
      <c r="U25" s="88">
        <f t="shared" si="3"/>
        <v>3.452</v>
      </c>
      <c r="V25" s="88">
        <f t="shared" si="3"/>
        <v>22.527000000000001</v>
      </c>
      <c r="W25" s="88">
        <f t="shared" si="3"/>
        <v>30.808</v>
      </c>
      <c r="X25" s="88">
        <f t="shared" si="3"/>
        <v>4.093</v>
      </c>
      <c r="Y25" s="88">
        <f t="shared" si="3"/>
        <v>27.527999999999999</v>
      </c>
      <c r="Z25" s="89">
        <f t="shared" si="3"/>
        <v>0</v>
      </c>
      <c r="AA25" s="90">
        <f t="shared" si="3"/>
        <v>299.83599999999996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37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3"/>
      <c r="AA28" s="74">
        <f>SUM(B28:Z28)</f>
        <v>0</v>
      </c>
    </row>
    <row r="29" spans="1:27" ht="24.95" customHeight="1" x14ac:dyDescent="0.2">
      <c r="A29" s="75" t="s">
        <v>23</v>
      </c>
      <c r="B29" s="76">
        <v>118.36799999999999</v>
      </c>
      <c r="C29" s="77">
        <v>114.31</v>
      </c>
      <c r="D29" s="77">
        <v>89.694000000000003</v>
      </c>
      <c r="E29" s="77">
        <v>20.206</v>
      </c>
      <c r="F29" s="77">
        <v>71.841999999999999</v>
      </c>
      <c r="G29" s="77">
        <v>76.063000000000002</v>
      </c>
      <c r="H29" s="77">
        <v>70.67</v>
      </c>
      <c r="I29" s="77">
        <v>113.973</v>
      </c>
      <c r="J29" s="77">
        <v>171.49100000000001</v>
      </c>
      <c r="K29" s="77">
        <v>187.447</v>
      </c>
      <c r="L29" s="77">
        <v>181.03800000000001</v>
      </c>
      <c r="M29" s="77">
        <v>269.28100000000001</v>
      </c>
      <c r="N29" s="77">
        <v>54.427999999999997</v>
      </c>
      <c r="O29" s="77">
        <v>37.457999999999998</v>
      </c>
      <c r="P29" s="77">
        <v>74.882999999999996</v>
      </c>
      <c r="Q29" s="77">
        <v>130.83699999999999</v>
      </c>
      <c r="R29" s="77">
        <v>108.36499999999999</v>
      </c>
      <c r="S29" s="77">
        <v>82.228999999999999</v>
      </c>
      <c r="T29" s="77">
        <v>78.465000000000003</v>
      </c>
      <c r="U29" s="77">
        <v>5.5389999999999997</v>
      </c>
      <c r="V29" s="77">
        <v>54.284999999999997</v>
      </c>
      <c r="W29" s="77">
        <v>67.736000000000004</v>
      </c>
      <c r="X29" s="77">
        <v>9.2230000000000008</v>
      </c>
      <c r="Y29" s="77">
        <v>42.390999999999998</v>
      </c>
      <c r="Z29" s="78"/>
      <c r="AA29" s="79">
        <f>SUM(B29:Z29)</f>
        <v>2230.2219999999998</v>
      </c>
    </row>
    <row r="30" spans="1:27" ht="24.95" customHeight="1" x14ac:dyDescent="0.2">
      <c r="A30" s="82" t="s">
        <v>24</v>
      </c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3"/>
      <c r="AA30" s="84">
        <f>SUM(B30:Z30)</f>
        <v>0</v>
      </c>
    </row>
    <row r="31" spans="1:27" ht="30" customHeight="1" thickBot="1" x14ac:dyDescent="0.25">
      <c r="A31" s="60" t="s">
        <v>38</v>
      </c>
      <c r="B31" s="61">
        <f t="shared" ref="B31:AA31" si="4">SUM(B28:B30)</f>
        <v>118.36799999999999</v>
      </c>
      <c r="C31" s="62">
        <f t="shared" si="4"/>
        <v>114.31</v>
      </c>
      <c r="D31" s="62">
        <f t="shared" si="4"/>
        <v>89.694000000000003</v>
      </c>
      <c r="E31" s="62">
        <f t="shared" si="4"/>
        <v>20.206</v>
      </c>
      <c r="F31" s="62">
        <f t="shared" si="4"/>
        <v>71.841999999999999</v>
      </c>
      <c r="G31" s="62">
        <f t="shared" si="4"/>
        <v>76.063000000000002</v>
      </c>
      <c r="H31" s="62">
        <f t="shared" si="4"/>
        <v>70.67</v>
      </c>
      <c r="I31" s="62">
        <f t="shared" si="4"/>
        <v>113.973</v>
      </c>
      <c r="J31" s="62">
        <f t="shared" si="4"/>
        <v>171.49100000000001</v>
      </c>
      <c r="K31" s="62">
        <f t="shared" si="4"/>
        <v>187.447</v>
      </c>
      <c r="L31" s="62">
        <f t="shared" si="4"/>
        <v>181.03800000000001</v>
      </c>
      <c r="M31" s="62">
        <f t="shared" si="4"/>
        <v>269.28100000000001</v>
      </c>
      <c r="N31" s="62">
        <f t="shared" si="4"/>
        <v>54.427999999999997</v>
      </c>
      <c r="O31" s="62">
        <f t="shared" si="4"/>
        <v>37.457999999999998</v>
      </c>
      <c r="P31" s="62">
        <f t="shared" si="4"/>
        <v>74.882999999999996</v>
      </c>
      <c r="Q31" s="62">
        <f t="shared" si="4"/>
        <v>130.83699999999999</v>
      </c>
      <c r="R31" s="62">
        <f t="shared" si="4"/>
        <v>108.36499999999999</v>
      </c>
      <c r="S31" s="62">
        <f t="shared" si="4"/>
        <v>82.228999999999999</v>
      </c>
      <c r="T31" s="62">
        <f t="shared" si="4"/>
        <v>78.465000000000003</v>
      </c>
      <c r="U31" s="62">
        <f t="shared" si="4"/>
        <v>5.5389999999999997</v>
      </c>
      <c r="V31" s="62">
        <f t="shared" si="4"/>
        <v>54.284999999999997</v>
      </c>
      <c r="W31" s="62">
        <f t="shared" si="4"/>
        <v>67.736000000000004</v>
      </c>
      <c r="X31" s="62">
        <f t="shared" si="4"/>
        <v>9.2230000000000008</v>
      </c>
      <c r="Y31" s="62">
        <f t="shared" si="4"/>
        <v>42.390999999999998</v>
      </c>
      <c r="Z31" s="63">
        <f t="shared" si="4"/>
        <v>0</v>
      </c>
      <c r="AA31" s="64">
        <f t="shared" si="4"/>
        <v>2230.2219999999998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69" t="s">
        <v>39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40</v>
      </c>
      <c r="B34" s="94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6"/>
      <c r="AA34" s="74">
        <f t="shared" ref="AA34:AA39" si="5">SUM(B34:Z34)</f>
        <v>0</v>
      </c>
    </row>
    <row r="35" spans="1:27" ht="24.95" customHeight="1" x14ac:dyDescent="0.2">
      <c r="A35" s="97" t="s">
        <v>41</v>
      </c>
      <c r="B35" s="98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100"/>
      <c r="AA35" s="79">
        <f t="shared" si="5"/>
        <v>0</v>
      </c>
    </row>
    <row r="36" spans="1:27" ht="24.95" customHeight="1" x14ac:dyDescent="0.2">
      <c r="A36" s="97" t="s">
        <v>42</v>
      </c>
      <c r="B36" s="98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100"/>
      <c r="AA36" s="79">
        <f t="shared" si="5"/>
        <v>0</v>
      </c>
    </row>
    <row r="37" spans="1:27" ht="24.95" customHeight="1" x14ac:dyDescent="0.2">
      <c r="A37" s="97" t="s">
        <v>43</v>
      </c>
      <c r="B37" s="98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100"/>
      <c r="AA37" s="79">
        <f t="shared" si="5"/>
        <v>0</v>
      </c>
    </row>
    <row r="38" spans="1:27" ht="24.95" customHeight="1" x14ac:dyDescent="0.2">
      <c r="A38" s="97" t="s">
        <v>44</v>
      </c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>
        <v>6.4</v>
      </c>
      <c r="P38" s="99"/>
      <c r="Q38" s="99">
        <v>11.3</v>
      </c>
      <c r="R38" s="99"/>
      <c r="S38" s="99"/>
      <c r="T38" s="99">
        <v>4</v>
      </c>
      <c r="U38" s="99">
        <v>23</v>
      </c>
      <c r="V38" s="99">
        <v>13.8</v>
      </c>
      <c r="W38" s="99"/>
      <c r="X38" s="99"/>
      <c r="Y38" s="99"/>
      <c r="Z38" s="100"/>
      <c r="AA38" s="79">
        <f t="shared" si="5"/>
        <v>58.5</v>
      </c>
    </row>
    <row r="39" spans="1:27" ht="30" customHeight="1" thickBot="1" x14ac:dyDescent="0.25">
      <c r="A39" s="86" t="s">
        <v>45</v>
      </c>
      <c r="B39" s="87">
        <f t="shared" ref="B39:Z39" si="6">SUM(B34:B38)</f>
        <v>0</v>
      </c>
      <c r="C39" s="88">
        <f t="shared" si="6"/>
        <v>0</v>
      </c>
      <c r="D39" s="88">
        <f t="shared" si="6"/>
        <v>0</v>
      </c>
      <c r="E39" s="88">
        <f t="shared" si="6"/>
        <v>0</v>
      </c>
      <c r="F39" s="88">
        <f t="shared" si="6"/>
        <v>0</v>
      </c>
      <c r="G39" s="88">
        <f t="shared" si="6"/>
        <v>0</v>
      </c>
      <c r="H39" s="88">
        <f t="shared" si="6"/>
        <v>0</v>
      </c>
      <c r="I39" s="88">
        <f t="shared" si="6"/>
        <v>0</v>
      </c>
      <c r="J39" s="88">
        <f t="shared" si="6"/>
        <v>0</v>
      </c>
      <c r="K39" s="88">
        <f t="shared" si="6"/>
        <v>0</v>
      </c>
      <c r="L39" s="88">
        <f t="shared" si="6"/>
        <v>0</v>
      </c>
      <c r="M39" s="88">
        <f t="shared" si="6"/>
        <v>0</v>
      </c>
      <c r="N39" s="88">
        <f t="shared" si="6"/>
        <v>0</v>
      </c>
      <c r="O39" s="88">
        <f t="shared" si="6"/>
        <v>6.4</v>
      </c>
      <c r="P39" s="88">
        <f t="shared" si="6"/>
        <v>0</v>
      </c>
      <c r="Q39" s="88">
        <f t="shared" si="6"/>
        <v>11.3</v>
      </c>
      <c r="R39" s="88">
        <f t="shared" si="6"/>
        <v>0</v>
      </c>
      <c r="S39" s="88">
        <f t="shared" si="6"/>
        <v>0</v>
      </c>
      <c r="T39" s="88">
        <f t="shared" si="6"/>
        <v>4</v>
      </c>
      <c r="U39" s="88">
        <f t="shared" si="6"/>
        <v>23</v>
      </c>
      <c r="V39" s="88">
        <f t="shared" si="6"/>
        <v>13.8</v>
      </c>
      <c r="W39" s="88">
        <f t="shared" si="6"/>
        <v>0</v>
      </c>
      <c r="X39" s="88">
        <f t="shared" si="6"/>
        <v>0</v>
      </c>
      <c r="Y39" s="88">
        <f t="shared" si="6"/>
        <v>0</v>
      </c>
      <c r="Z39" s="89">
        <f t="shared" si="6"/>
        <v>0</v>
      </c>
      <c r="AA39" s="90">
        <f t="shared" si="5"/>
        <v>58.5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69" t="s">
        <v>46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40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41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42</v>
      </c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100"/>
      <c r="AA44" s="79">
        <f t="shared" si="7"/>
        <v>0</v>
      </c>
    </row>
    <row r="45" spans="1:27" ht="24.95" customHeight="1" x14ac:dyDescent="0.2">
      <c r="A45" s="97" t="s">
        <v>43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44</v>
      </c>
      <c r="B46" s="98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>
        <v>6.4</v>
      </c>
      <c r="P46" s="99"/>
      <c r="Q46" s="99">
        <v>11.3</v>
      </c>
      <c r="R46" s="99"/>
      <c r="S46" s="99"/>
      <c r="T46" s="99">
        <v>4</v>
      </c>
      <c r="U46" s="99">
        <v>23</v>
      </c>
      <c r="V46" s="99">
        <v>13.8</v>
      </c>
      <c r="W46" s="99"/>
      <c r="X46" s="99"/>
      <c r="Y46" s="99"/>
      <c r="Z46" s="100"/>
      <c r="AA46" s="79">
        <f t="shared" si="7"/>
        <v>58.5</v>
      </c>
    </row>
    <row r="47" spans="1:27" ht="24.95" customHeight="1" x14ac:dyDescent="0.2">
      <c r="A47" s="85" t="s">
        <v>47</v>
      </c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00"/>
      <c r="AA47" s="79">
        <f t="shared" si="7"/>
        <v>0</v>
      </c>
    </row>
    <row r="48" spans="1:27" ht="30" customHeight="1" thickBot="1" x14ac:dyDescent="0.25">
      <c r="A48" s="86" t="s">
        <v>48</v>
      </c>
      <c r="B48" s="87">
        <f>SUM(B42:B47)</f>
        <v>0</v>
      </c>
      <c r="C48" s="88">
        <f t="shared" ref="C48:Z48" si="8">SUM(C42:C47)</f>
        <v>0</v>
      </c>
      <c r="D48" s="88">
        <f t="shared" si="8"/>
        <v>0</v>
      </c>
      <c r="E48" s="88">
        <f t="shared" si="8"/>
        <v>0</v>
      </c>
      <c r="F48" s="88">
        <f t="shared" si="8"/>
        <v>0</v>
      </c>
      <c r="G48" s="88">
        <f t="shared" si="8"/>
        <v>0</v>
      </c>
      <c r="H48" s="88">
        <f t="shared" si="8"/>
        <v>0</v>
      </c>
      <c r="I48" s="88">
        <f t="shared" si="8"/>
        <v>0</v>
      </c>
      <c r="J48" s="88">
        <f t="shared" si="8"/>
        <v>0</v>
      </c>
      <c r="K48" s="88">
        <f t="shared" si="8"/>
        <v>0</v>
      </c>
      <c r="L48" s="88">
        <f t="shared" si="8"/>
        <v>0</v>
      </c>
      <c r="M48" s="88">
        <f t="shared" si="8"/>
        <v>0</v>
      </c>
      <c r="N48" s="88">
        <f t="shared" si="8"/>
        <v>0</v>
      </c>
      <c r="O48" s="88">
        <f t="shared" si="8"/>
        <v>6.4</v>
      </c>
      <c r="P48" s="88">
        <f t="shared" si="8"/>
        <v>0</v>
      </c>
      <c r="Q48" s="88">
        <f t="shared" si="8"/>
        <v>11.3</v>
      </c>
      <c r="R48" s="88">
        <f t="shared" si="8"/>
        <v>0</v>
      </c>
      <c r="S48" s="88">
        <f t="shared" si="8"/>
        <v>0</v>
      </c>
      <c r="T48" s="88">
        <f t="shared" si="8"/>
        <v>4</v>
      </c>
      <c r="U48" s="88">
        <f t="shared" si="8"/>
        <v>23</v>
      </c>
      <c r="V48" s="88">
        <f t="shared" si="8"/>
        <v>13.8</v>
      </c>
      <c r="W48" s="88">
        <f t="shared" si="8"/>
        <v>0</v>
      </c>
      <c r="X48" s="88">
        <f t="shared" si="8"/>
        <v>0</v>
      </c>
      <c r="Y48" s="88">
        <f t="shared" si="8"/>
        <v>0</v>
      </c>
      <c r="Z48" s="89">
        <f t="shared" si="8"/>
        <v>0</v>
      </c>
      <c r="AA48" s="90">
        <f t="shared" si="7"/>
        <v>58.5</v>
      </c>
    </row>
    <row r="49" spans="1:27" ht="15.95" customHeight="1" thickBot="1" x14ac:dyDescent="0.25"/>
    <row r="50" spans="1:27" ht="30" customHeight="1" thickBot="1" x14ac:dyDescent="0.25">
      <c r="A50" s="69"/>
      <c r="B50" s="7">
        <f>IF(LEN(B$2)&gt;0,B$2,"")</f>
        <v>1</v>
      </c>
      <c r="C50" s="8">
        <f t="shared" ref="C50:Z50" si="9">IF(LEN(C$2)&gt;0,C$2,"")</f>
        <v>2</v>
      </c>
      <c r="D50" s="8">
        <f t="shared" si="9"/>
        <v>3</v>
      </c>
      <c r="E50" s="8">
        <f t="shared" si="9"/>
        <v>4</v>
      </c>
      <c r="F50" s="8">
        <f t="shared" si="9"/>
        <v>5</v>
      </c>
      <c r="G50" s="8">
        <f t="shared" si="9"/>
        <v>6</v>
      </c>
      <c r="H50" s="8">
        <f t="shared" si="9"/>
        <v>7</v>
      </c>
      <c r="I50" s="8">
        <f t="shared" si="9"/>
        <v>8</v>
      </c>
      <c r="J50" s="8">
        <f t="shared" si="9"/>
        <v>9</v>
      </c>
      <c r="K50" s="8">
        <f t="shared" si="9"/>
        <v>10</v>
      </c>
      <c r="L50" s="8">
        <f t="shared" si="9"/>
        <v>11</v>
      </c>
      <c r="M50" s="8">
        <f t="shared" si="9"/>
        <v>12</v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38</v>
      </c>
      <c r="B51" s="87">
        <f t="shared" ref="B51:Z51" si="10">SUM(B10:B15)+B25+B39</f>
        <v>118.36799999999999</v>
      </c>
      <c r="C51" s="88">
        <f t="shared" si="10"/>
        <v>114.31</v>
      </c>
      <c r="D51" s="88">
        <f t="shared" si="10"/>
        <v>89.694000000000017</v>
      </c>
      <c r="E51" s="88">
        <f t="shared" si="10"/>
        <v>20.206</v>
      </c>
      <c r="F51" s="88">
        <f t="shared" si="10"/>
        <v>71.841999999999985</v>
      </c>
      <c r="G51" s="88">
        <f t="shared" si="10"/>
        <v>76.063000000000017</v>
      </c>
      <c r="H51" s="88">
        <f t="shared" si="10"/>
        <v>70.67</v>
      </c>
      <c r="I51" s="88">
        <f t="shared" si="10"/>
        <v>113.973</v>
      </c>
      <c r="J51" s="88">
        <f t="shared" si="10"/>
        <v>171.49099999999999</v>
      </c>
      <c r="K51" s="88">
        <f t="shared" si="10"/>
        <v>187.447</v>
      </c>
      <c r="L51" s="88">
        <f t="shared" si="10"/>
        <v>181.03800000000001</v>
      </c>
      <c r="M51" s="88">
        <f t="shared" si="10"/>
        <v>269.28100000000001</v>
      </c>
      <c r="N51" s="88">
        <f t="shared" si="10"/>
        <v>54.427999999999997</v>
      </c>
      <c r="O51" s="88">
        <f t="shared" si="10"/>
        <v>43.857999999999997</v>
      </c>
      <c r="P51" s="88">
        <f t="shared" si="10"/>
        <v>74.882999999999996</v>
      </c>
      <c r="Q51" s="88">
        <f t="shared" si="10"/>
        <v>142.137</v>
      </c>
      <c r="R51" s="88">
        <f t="shared" si="10"/>
        <v>108.36499999999999</v>
      </c>
      <c r="S51" s="88">
        <f t="shared" si="10"/>
        <v>82.228999999999999</v>
      </c>
      <c r="T51" s="88">
        <f t="shared" si="10"/>
        <v>82.465000000000003</v>
      </c>
      <c r="U51" s="88">
        <f t="shared" si="10"/>
        <v>28.539000000000001</v>
      </c>
      <c r="V51" s="88">
        <f t="shared" si="10"/>
        <v>68.084999999999994</v>
      </c>
      <c r="W51" s="88">
        <f t="shared" si="10"/>
        <v>67.73599999999999</v>
      </c>
      <c r="X51" s="88">
        <f t="shared" si="10"/>
        <v>9.222999999999999</v>
      </c>
      <c r="Y51" s="88">
        <f t="shared" si="10"/>
        <v>42.390999999999998</v>
      </c>
      <c r="Z51" s="89">
        <f t="shared" si="10"/>
        <v>0</v>
      </c>
      <c r="AA51" s="104">
        <f>SUM(B51:Z51)</f>
        <v>2288.7219999999998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0" priority="1" operator="greaterThan">
      <formula>1500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pageSetUpPr fitToPage="1"/>
  </sheetPr>
  <dimension ref="A1:AA31"/>
  <sheetViews>
    <sheetView showGridLines="0" zoomScale="75" zoomScaleNormal="75" workbookViewId="0"/>
  </sheetViews>
  <sheetFormatPr defaultColWidth="9.140625" defaultRowHeight="14.25" x14ac:dyDescent="0.2"/>
  <cols>
    <col min="1" max="1" width="42.140625" style="5" customWidth="1"/>
    <col min="2" max="25" width="10.7109375" style="5" customWidth="1"/>
    <col min="26" max="26" width="10.7109375" style="5" hidden="1" customWidth="1"/>
    <col min="27" max="27" width="14.7109375" style="5" customWidth="1"/>
    <col min="28" max="16384" width="9.140625" style="5"/>
  </cols>
  <sheetData>
    <row r="1" spans="1:27" ht="39.950000000000003" customHeight="1" thickBot="1" x14ac:dyDescent="0.25">
      <c r="A1" s="1" t="s">
        <v>52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10" t="s">
        <v>0</v>
      </c>
      <c r="W1" s="110"/>
      <c r="X1" s="110"/>
      <c r="Y1" s="110"/>
      <c r="Z1" s="110"/>
      <c r="AA1" s="110"/>
    </row>
    <row r="2" spans="1:27" ht="30" customHeight="1" thickBot="1" x14ac:dyDescent="0.25">
      <c r="A2" s="6">
        <v>45399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49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>
        <v>-40.4</v>
      </c>
      <c r="N4" s="18">
        <v>-7.6</v>
      </c>
      <c r="O4" s="18">
        <v>6.4</v>
      </c>
      <c r="P4" s="18">
        <v>-25.9</v>
      </c>
      <c r="Q4" s="18">
        <v>11.3</v>
      </c>
      <c r="R4" s="18"/>
      <c r="S4" s="18"/>
      <c r="T4" s="18">
        <v>4</v>
      </c>
      <c r="U4" s="18">
        <v>23</v>
      </c>
      <c r="V4" s="18">
        <v>13.8</v>
      </c>
      <c r="W4" s="18"/>
      <c r="X4" s="18"/>
      <c r="Y4" s="18"/>
      <c r="Z4" s="19"/>
      <c r="AA4" s="111">
        <f>SUM(B4:Z4)</f>
        <v>-15.400000000000002</v>
      </c>
    </row>
    <row r="5" spans="1:27" ht="24.95" customHeight="1" thickBot="1" x14ac:dyDescent="0.25">
      <c r="A5" s="112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13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5"/>
    </row>
    <row r="7" spans="1:27" ht="24.95" customHeight="1" x14ac:dyDescent="0.2">
      <c r="A7" s="26" t="s">
        <v>3</v>
      </c>
      <c r="B7" s="116">
        <v>65.06</v>
      </c>
      <c r="C7" s="117">
        <v>59.89</v>
      </c>
      <c r="D7" s="117">
        <v>55</v>
      </c>
      <c r="E7" s="117">
        <v>55</v>
      </c>
      <c r="F7" s="117">
        <v>58.08</v>
      </c>
      <c r="G7" s="117">
        <v>62.93</v>
      </c>
      <c r="H7" s="117">
        <v>77.31</v>
      </c>
      <c r="I7" s="117">
        <v>88.01</v>
      </c>
      <c r="J7" s="117">
        <v>80.22</v>
      </c>
      <c r="K7" s="117">
        <v>79.209999999999994</v>
      </c>
      <c r="L7" s="117">
        <v>72.3</v>
      </c>
      <c r="M7" s="117">
        <v>73</v>
      </c>
      <c r="N7" s="117">
        <v>44.5</v>
      </c>
      <c r="O7" s="117">
        <v>35.72</v>
      </c>
      <c r="P7" s="117">
        <v>57.5</v>
      </c>
      <c r="Q7" s="117">
        <v>70.33</v>
      </c>
      <c r="R7" s="117">
        <v>73.099999999999994</v>
      </c>
      <c r="S7" s="117">
        <v>84.59</v>
      </c>
      <c r="T7" s="117">
        <v>82.54</v>
      </c>
      <c r="U7" s="117">
        <v>108.3</v>
      </c>
      <c r="V7" s="117">
        <v>88.11</v>
      </c>
      <c r="W7" s="117">
        <v>73.290000000000006</v>
      </c>
      <c r="X7" s="117">
        <v>70.56</v>
      </c>
      <c r="Y7" s="117">
        <v>72.16</v>
      </c>
      <c r="Z7" s="118"/>
      <c r="AA7" s="119">
        <f>IF(SUM(B7:Z7)&lt;&gt;0,AVERAGEIF(B7:Z7,"&lt;&gt;"""),"")</f>
        <v>70.279583333333321</v>
      </c>
    </row>
    <row r="8" spans="1:27" ht="24.95" customHeight="1" thickBot="1" x14ac:dyDescent="0.25">
      <c r="A8" s="112"/>
      <c r="B8" s="120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2"/>
      <c r="AA8" s="35"/>
    </row>
    <row r="9" spans="1:27" ht="18" customHeight="1" thickBot="1" x14ac:dyDescent="0.25">
      <c r="A9" s="65"/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8"/>
    </row>
    <row r="10" spans="1:27" ht="30" customHeight="1" thickBot="1" x14ac:dyDescent="0.25">
      <c r="A10" s="69" t="s">
        <v>33</v>
      </c>
      <c r="B10" s="91">
        <v>1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3"/>
    </row>
    <row r="11" spans="1:27" ht="24.95" customHeight="1" x14ac:dyDescent="0.2">
      <c r="A11" s="70" t="s">
        <v>27</v>
      </c>
      <c r="B11" s="123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5"/>
      <c r="Z11" s="126"/>
      <c r="AA11" s="127">
        <f t="shared" ref="AA11:AA16" si="0">SUM(B11:Z11)</f>
        <v>0</v>
      </c>
    </row>
    <row r="12" spans="1:27" ht="24.95" customHeight="1" x14ac:dyDescent="0.2">
      <c r="A12" s="97" t="s">
        <v>28</v>
      </c>
      <c r="B12" s="128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30"/>
      <c r="Z12" s="131"/>
      <c r="AA12" s="132">
        <f t="shared" si="0"/>
        <v>0</v>
      </c>
    </row>
    <row r="13" spans="1:27" ht="24.95" customHeight="1" x14ac:dyDescent="0.2">
      <c r="A13" s="97" t="s">
        <v>29</v>
      </c>
      <c r="B13" s="128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30"/>
      <c r="Z13" s="131"/>
      <c r="AA13" s="132">
        <f t="shared" si="0"/>
        <v>0</v>
      </c>
    </row>
    <row r="14" spans="1:27" ht="24.95" customHeight="1" x14ac:dyDescent="0.2">
      <c r="A14" s="97" t="s">
        <v>30</v>
      </c>
      <c r="B14" s="128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1"/>
      <c r="AA14" s="132">
        <f t="shared" si="0"/>
        <v>0</v>
      </c>
    </row>
    <row r="15" spans="1:27" ht="24.95" customHeight="1" x14ac:dyDescent="0.2">
      <c r="A15" s="97" t="s">
        <v>31</v>
      </c>
      <c r="B15" s="128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>
        <v>40.4</v>
      </c>
      <c r="N15" s="133">
        <v>7.6</v>
      </c>
      <c r="O15" s="133"/>
      <c r="P15" s="133">
        <v>25.9</v>
      </c>
      <c r="Q15" s="133"/>
      <c r="R15" s="133"/>
      <c r="S15" s="133"/>
      <c r="T15" s="133"/>
      <c r="U15" s="133"/>
      <c r="V15" s="133"/>
      <c r="W15" s="133"/>
      <c r="X15" s="133"/>
      <c r="Y15" s="133"/>
      <c r="Z15" s="131"/>
      <c r="AA15" s="132">
        <f t="shared" si="0"/>
        <v>73.900000000000006</v>
      </c>
    </row>
    <row r="16" spans="1:27" ht="30" customHeight="1" thickBot="1" x14ac:dyDescent="0.25">
      <c r="A16" s="86" t="s">
        <v>50</v>
      </c>
      <c r="B16" s="134">
        <f t="shared" ref="B16:Z16" si="1">IF(LEN(B$2)&gt;0,SUM(B11:B15),"")</f>
        <v>0</v>
      </c>
      <c r="C16" s="135">
        <f t="shared" si="1"/>
        <v>0</v>
      </c>
      <c r="D16" s="135">
        <f t="shared" si="1"/>
        <v>0</v>
      </c>
      <c r="E16" s="135">
        <f t="shared" si="1"/>
        <v>0</v>
      </c>
      <c r="F16" s="135">
        <f t="shared" si="1"/>
        <v>0</v>
      </c>
      <c r="G16" s="135">
        <f t="shared" si="1"/>
        <v>0</v>
      </c>
      <c r="H16" s="135">
        <f t="shared" si="1"/>
        <v>0</v>
      </c>
      <c r="I16" s="135">
        <f t="shared" si="1"/>
        <v>0</v>
      </c>
      <c r="J16" s="135">
        <f t="shared" si="1"/>
        <v>0</v>
      </c>
      <c r="K16" s="135">
        <f t="shared" si="1"/>
        <v>0</v>
      </c>
      <c r="L16" s="135">
        <f t="shared" si="1"/>
        <v>0</v>
      </c>
      <c r="M16" s="135">
        <f t="shared" si="1"/>
        <v>40.4</v>
      </c>
      <c r="N16" s="135">
        <f t="shared" si="1"/>
        <v>7.6</v>
      </c>
      <c r="O16" s="135">
        <f t="shared" si="1"/>
        <v>0</v>
      </c>
      <c r="P16" s="135">
        <f t="shared" si="1"/>
        <v>25.9</v>
      </c>
      <c r="Q16" s="135">
        <f t="shared" si="1"/>
        <v>0</v>
      </c>
      <c r="R16" s="135">
        <f t="shared" si="1"/>
        <v>0</v>
      </c>
      <c r="S16" s="135">
        <f t="shared" si="1"/>
        <v>0</v>
      </c>
      <c r="T16" s="135">
        <f t="shared" si="1"/>
        <v>0</v>
      </c>
      <c r="U16" s="135">
        <f t="shared" si="1"/>
        <v>0</v>
      </c>
      <c r="V16" s="135">
        <f t="shared" si="1"/>
        <v>0</v>
      </c>
      <c r="W16" s="135">
        <f t="shared" si="1"/>
        <v>0</v>
      </c>
      <c r="X16" s="135">
        <f t="shared" si="1"/>
        <v>0</v>
      </c>
      <c r="Y16" s="135">
        <f t="shared" si="1"/>
        <v>0</v>
      </c>
      <c r="Z16" s="136" t="str">
        <f t="shared" si="1"/>
        <v/>
      </c>
      <c r="AA16" s="90">
        <f t="shared" si="0"/>
        <v>73.900000000000006</v>
      </c>
    </row>
    <row r="17" spans="1:27" ht="18" customHeight="1" thickBot="1" x14ac:dyDescent="0.25">
      <c r="A17" s="101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</row>
    <row r="18" spans="1:27" ht="30" customHeight="1" thickBot="1" x14ac:dyDescent="0.25">
      <c r="A18" s="69" t="s">
        <v>46</v>
      </c>
      <c r="B18" s="91">
        <v>1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3"/>
    </row>
    <row r="19" spans="1:27" ht="24.95" customHeight="1" x14ac:dyDescent="0.2">
      <c r="A19" s="70" t="s">
        <v>40</v>
      </c>
      <c r="B19" s="123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5"/>
      <c r="Z19" s="126"/>
      <c r="AA19" s="127">
        <f t="shared" ref="AA19:AA24" si="2">SUM(B19:Z19)</f>
        <v>0</v>
      </c>
    </row>
    <row r="20" spans="1:27" ht="24.95" customHeight="1" x14ac:dyDescent="0.2">
      <c r="A20" s="97" t="s">
        <v>41</v>
      </c>
      <c r="B20" s="128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30"/>
      <c r="Z20" s="131"/>
      <c r="AA20" s="132">
        <f t="shared" si="2"/>
        <v>0</v>
      </c>
    </row>
    <row r="21" spans="1:27" ht="24.95" customHeight="1" x14ac:dyDescent="0.2">
      <c r="A21" s="97" t="s">
        <v>42</v>
      </c>
      <c r="B21" s="128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30"/>
      <c r="Z21" s="131"/>
      <c r="AA21" s="132">
        <f t="shared" si="2"/>
        <v>0</v>
      </c>
    </row>
    <row r="22" spans="1:27" ht="24.95" customHeight="1" x14ac:dyDescent="0.2">
      <c r="A22" s="97" t="s">
        <v>43</v>
      </c>
      <c r="B22" s="128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1"/>
      <c r="AA22" s="132">
        <f t="shared" si="2"/>
        <v>0</v>
      </c>
    </row>
    <row r="23" spans="1:27" ht="24.95" customHeight="1" x14ac:dyDescent="0.2">
      <c r="A23" s="97" t="s">
        <v>44</v>
      </c>
      <c r="B23" s="128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>
        <v>6.4</v>
      </c>
      <c r="P23" s="133"/>
      <c r="Q23" s="133">
        <v>11.3</v>
      </c>
      <c r="R23" s="133"/>
      <c r="S23" s="133"/>
      <c r="T23" s="133">
        <v>4</v>
      </c>
      <c r="U23" s="133">
        <v>23</v>
      </c>
      <c r="V23" s="133">
        <v>13.8</v>
      </c>
      <c r="W23" s="133"/>
      <c r="X23" s="133"/>
      <c r="Y23" s="133"/>
      <c r="Z23" s="131"/>
      <c r="AA23" s="132">
        <f t="shared" si="2"/>
        <v>58.5</v>
      </c>
    </row>
    <row r="24" spans="1:27" ht="30" customHeight="1" thickBot="1" x14ac:dyDescent="0.25">
      <c r="A24" s="86" t="s">
        <v>48</v>
      </c>
      <c r="B24" s="134">
        <f t="shared" ref="B24:Z24" si="3">IF(LEN(B$2)&gt;0,SUM(B19:B23),"")</f>
        <v>0</v>
      </c>
      <c r="C24" s="135">
        <f t="shared" si="3"/>
        <v>0</v>
      </c>
      <c r="D24" s="135">
        <f t="shared" si="3"/>
        <v>0</v>
      </c>
      <c r="E24" s="135">
        <f t="shared" si="3"/>
        <v>0</v>
      </c>
      <c r="F24" s="135">
        <f t="shared" si="3"/>
        <v>0</v>
      </c>
      <c r="G24" s="135">
        <f t="shared" si="3"/>
        <v>0</v>
      </c>
      <c r="H24" s="135">
        <f t="shared" si="3"/>
        <v>0</v>
      </c>
      <c r="I24" s="135">
        <f t="shared" si="3"/>
        <v>0</v>
      </c>
      <c r="J24" s="135">
        <f t="shared" si="3"/>
        <v>0</v>
      </c>
      <c r="K24" s="135">
        <f t="shared" si="3"/>
        <v>0</v>
      </c>
      <c r="L24" s="135">
        <f t="shared" si="3"/>
        <v>0</v>
      </c>
      <c r="M24" s="135">
        <f t="shared" si="3"/>
        <v>0</v>
      </c>
      <c r="N24" s="135">
        <f t="shared" si="3"/>
        <v>0</v>
      </c>
      <c r="O24" s="135">
        <f t="shared" si="3"/>
        <v>6.4</v>
      </c>
      <c r="P24" s="135">
        <f t="shared" si="3"/>
        <v>0</v>
      </c>
      <c r="Q24" s="135">
        <f t="shared" si="3"/>
        <v>11.3</v>
      </c>
      <c r="R24" s="135">
        <f t="shared" si="3"/>
        <v>0</v>
      </c>
      <c r="S24" s="135">
        <f t="shared" si="3"/>
        <v>0</v>
      </c>
      <c r="T24" s="135">
        <f t="shared" si="3"/>
        <v>4</v>
      </c>
      <c r="U24" s="135">
        <f t="shared" si="3"/>
        <v>23</v>
      </c>
      <c r="V24" s="135">
        <f t="shared" si="3"/>
        <v>13.8</v>
      </c>
      <c r="W24" s="135">
        <f t="shared" si="3"/>
        <v>0</v>
      </c>
      <c r="X24" s="135">
        <f t="shared" si="3"/>
        <v>0</v>
      </c>
      <c r="Y24" s="135">
        <f t="shared" si="3"/>
        <v>0</v>
      </c>
      <c r="Z24" s="136" t="str">
        <f t="shared" si="3"/>
        <v/>
      </c>
      <c r="AA24" s="90">
        <f t="shared" si="2"/>
        <v>58.5</v>
      </c>
    </row>
    <row r="25" spans="1:27" ht="15.95" customHeight="1" x14ac:dyDescent="0.2"/>
    <row r="28" spans="1:27" x14ac:dyDescent="0.2"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AA28" s="138"/>
    </row>
    <row r="31" spans="1:27" x14ac:dyDescent="0.2">
      <c r="J31" s="139"/>
    </row>
  </sheetData>
  <mergeCells count="6">
    <mergeCell ref="V1:AA1"/>
    <mergeCell ref="B3:AA3"/>
    <mergeCell ref="B6:AA6"/>
    <mergeCell ref="B9:AA9"/>
    <mergeCell ref="B10:AA10"/>
    <mergeCell ref="B18:AA18"/>
  </mergeCells>
  <printOptions horizontalCentered="1"/>
  <pageMargins left="0.15748031496062992" right="0.19685039370078741" top="0.39370078740157483" bottom="0.43307086614173229" header="0.19685039370078741" footer="0.19685039370078741"/>
  <pageSetup scale="44" orientation="landscape" horizontalDpi="300" verticalDpi="300" r:id="rId1"/>
  <headerFooter>
    <oddHeader>&amp;L&amp;A</oddHeader>
    <oddFooter>&amp;R&amp;D,&amp;T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57</vt:i4>
      </vt:variant>
    </vt:vector>
  </HeadingPairs>
  <TitlesOfParts>
    <vt:vector size="61" baseType="lpstr">
      <vt:lpstr>SPOT_Summary (SELL)</vt:lpstr>
      <vt:lpstr>SPOT_Summary (BUY)</vt:lpstr>
      <vt:lpstr>MKT_Coupling</vt:lpstr>
      <vt:lpstr>Summary_Chart</vt:lpstr>
      <vt:lpstr>BRD_EXP_NAMES_DAM_CPL</vt:lpstr>
      <vt:lpstr>BRD_EXP_NAMES_SUM_BUY</vt:lpstr>
      <vt:lpstr>BRD_EXP_NAMES_SUM_BUY_CPL</vt:lpstr>
      <vt:lpstr>BRD_EXP_VALUES_DAM_CPL</vt:lpstr>
      <vt:lpstr>BRD_EXP_VALUES_SUM_BUY</vt:lpstr>
      <vt:lpstr>BRD_EXP_VALUES_SUM_BUY_CPL</vt:lpstr>
      <vt:lpstr>BRD_IMP_NAMES_DAM_CPL</vt:lpstr>
      <vt:lpstr>BRD_IMP_NAMES_SUM_SELL</vt:lpstr>
      <vt:lpstr>BRD_IMP_NAMES_SUM_SELL_CPL</vt:lpstr>
      <vt:lpstr>BRD_IMP_VALUES_DAM_CPL</vt:lpstr>
      <vt:lpstr>BRD_IMP_VALUES_SUM_SELL</vt:lpstr>
      <vt:lpstr>BRD_IMP_VALUES_SUM_SELL_CPL</vt:lpstr>
      <vt:lpstr>BUY_ORDERS_NAMES_SUM_BUY</vt:lpstr>
      <vt:lpstr>BUY_ORDERS_VALUES_SUM_BUY</vt:lpstr>
      <vt:lpstr>DAM_CPL_PUB_TIME</vt:lpstr>
      <vt:lpstr>DEMAND_NAMES_SUM_BUY</vt:lpstr>
      <vt:lpstr>DEMAND_NAMES_SUM_SELL</vt:lpstr>
      <vt:lpstr>DEMAND_VALUES_SUM_BUY</vt:lpstr>
      <vt:lpstr>DEMAND_VALUES_SUM_SELL</vt:lpstr>
      <vt:lpstr>GR_MAINLAND_MCP_DAM_CPL</vt:lpstr>
      <vt:lpstr>GR_MAINLAND_MCP_SUM_BUY</vt:lpstr>
      <vt:lpstr>GR_MAINLAND_MCP_SUM_SELL</vt:lpstr>
      <vt:lpstr>MKT_DAM_COUPLING_DELIVERY_DAY</vt:lpstr>
      <vt:lpstr>MKT_DAM_COUPLING_TITLE</vt:lpstr>
      <vt:lpstr>MKT_SUM_BUY_DELIVERY_DAY</vt:lpstr>
      <vt:lpstr>MKT_SUM_BUY_TITLE</vt:lpstr>
      <vt:lpstr>MKT_SUM_SELL_DELIVERY_DAY</vt:lpstr>
      <vt:lpstr>MKT_SUM_SELL_TITLE</vt:lpstr>
      <vt:lpstr>MTUs_MKT_DAM_COUPLING</vt:lpstr>
      <vt:lpstr>MTUs_MKT_SUM_BUY</vt:lpstr>
      <vt:lpstr>MTUs_MKT_SUM_SELL</vt:lpstr>
      <vt:lpstr>NET_POSITION_GR_MAINLAND_DAM_CPL</vt:lpstr>
      <vt:lpstr>MKT_Coupling!Print_Area</vt:lpstr>
      <vt:lpstr>'SPOT_Summary (SELL)'!Print_Area</vt:lpstr>
      <vt:lpstr>SELL_ORDERS_NAMES_SUM_SELL</vt:lpstr>
      <vt:lpstr>SELL_ORDERS_VALUES_SUM_SELL</vt:lpstr>
      <vt:lpstr>TOT_DEMAND_GR_MAINLAND_SUM_BUY</vt:lpstr>
      <vt:lpstr>TOT_SUM_BUY_PUB_TIME</vt:lpstr>
      <vt:lpstr>TOT_SUM_SELL_PUB_TIME</vt:lpstr>
      <vt:lpstr>TOT_SUPPLY_GR_MAINLAND_SUM_SELL</vt:lpstr>
      <vt:lpstr>UNITS_CRT_VALUES_SUM_BUY</vt:lpstr>
      <vt:lpstr>UNITS_CRT_VALUES_SUM_SELL</vt:lpstr>
      <vt:lpstr>UNITS_CRTRES_VALUES_SUM_BUY</vt:lpstr>
      <vt:lpstr>UNITS_CRTRES_VALUES_SUM_SELL</vt:lpstr>
      <vt:lpstr>UNITS_GAS_VALUES_SUM_BUY</vt:lpstr>
      <vt:lpstr>UNITS_GAS_VALUES_SUM_SELL</vt:lpstr>
      <vt:lpstr>UNITS_HDR_VALUES_SUM_BUY</vt:lpstr>
      <vt:lpstr>UNITS_HDR_VALUES_SUM_SELL</vt:lpstr>
      <vt:lpstr>UNITS_IMP_VALUES_SUM_SELL</vt:lpstr>
      <vt:lpstr>UNITS_LIG_VALUES_SUM_BUY</vt:lpstr>
      <vt:lpstr>UNITS_LIG_VALUES_SUM_SELL</vt:lpstr>
      <vt:lpstr>UNITS_NAMES_SUM_BUY</vt:lpstr>
      <vt:lpstr>UNITS_NAMES_SUM_SELL</vt:lpstr>
      <vt:lpstr>UNITS_RES_VALUES_SUM_BUY</vt:lpstr>
      <vt:lpstr>UNITS_RES_VALUES_SUM_SELL</vt:lpstr>
      <vt:lpstr>UNITS_VALUES_SUM_BUY</vt:lpstr>
      <vt:lpstr>UNITS_VALUES_SUM_SELL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MarketOperator1</dc:creator>
  <cp:lastModifiedBy>MarketOperator1</cp:lastModifiedBy>
  <dcterms:created xsi:type="dcterms:W3CDTF">2024-04-16T20:19:09Z</dcterms:created>
  <dcterms:modified xsi:type="dcterms:W3CDTF">2024-04-16T20:19:10Z</dcterms:modified>
</cp:coreProperties>
</file>