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DaM\TmpFiles\"/>
    </mc:Choice>
  </mc:AlternateContent>
  <bookViews>
    <workbookView xWindow="0" yWindow="0" windowWidth="28740" windowHeight="12330"/>
  </bookViews>
  <sheets>
    <sheet name="SPOT_Summary (SELL)" sheetId="4" r:id="rId1"/>
    <sheet name="SPOT_Summary (BUY)" sheetId="5" r:id="rId2"/>
    <sheet name="MKT_Coupling" sheetId="6" r:id="rId3"/>
    <sheet name="Summary_Chart" sheetId="7" r:id="rId4"/>
  </sheets>
  <definedNames>
    <definedName name="BRD_EXP_NAMES_DAM_CPL">MKT_Coupling!$A$19:$A$23</definedName>
    <definedName name="BRD_EXP_NAMES_SUM_BUY">'SPOT_Summary (BUY)'!$A$34:$A$38</definedName>
    <definedName name="BRD_EXP_NAMES_SUM_BUY_CPL">'SPOT_Summary (BUY)'!$A$42:$A$47</definedName>
    <definedName name="BRD_EXP_VALUES_DAM_CPL">MKT_Coupling!$B$19:$Z$23</definedName>
    <definedName name="BRD_EXP_VALUES_SUM_BUY">'SPOT_Summary (BUY)'!$B$34:$Z$38</definedName>
    <definedName name="BRD_EXP_VALUES_SUM_BUY_CPL">'SPOT_Summary (BUY)'!$B$42:$Z$47</definedName>
    <definedName name="BRD_IMP_NAMES_DAM_CPL">MKT_Coupling!$A$11:$A$15</definedName>
    <definedName name="BRD_IMP_NAMES_SUM_SELL">'SPOT_Summary (SELL)'!$A$34:$A$38</definedName>
    <definedName name="BRD_IMP_NAMES_SUM_SELL_CPL">'SPOT_Summary (SELL)'!$A$42:$A$47</definedName>
    <definedName name="BRD_IMP_VALUES_DAM_CPL">MKT_Coupling!$B$11:$Z$15</definedName>
    <definedName name="BRD_IMP_VALUES_SUM_SELL">'SPOT_Summary (SELL)'!$B$34:$Z$38</definedName>
    <definedName name="BRD_IMP_VALUES_SUM_SELL_CPL">'SPOT_Summary (SELL)'!$B$42:$Z$47</definedName>
    <definedName name="BUY_ORDERS_NAMES_SUM_BUY">'SPOT_Summary (BUY)'!$A$28:$A$30</definedName>
    <definedName name="BUY_ORDERS_VALUES_SUM_BUY">'SPOT_Summary (BUY)'!$B$28:$Z$30</definedName>
    <definedName name="DAM_CPL_PUB_TIME">MKT_Coupling!$V$1</definedName>
    <definedName name="DEMAND_NAMES_SUM_BUY">'SPOT_Summary (BUY)'!$A$19:$A$24</definedName>
    <definedName name="DEMAND_NAMES_SUM_SELL">'SPOT_Summary (SELL)'!$A$19:$A$24</definedName>
    <definedName name="DEMAND_VALUES_SUM_BUY">'SPOT_Summary (BUY)'!$B$19:$Z$24</definedName>
    <definedName name="DEMAND_VALUES_SUM_SELL">'SPOT_Summary (SELL)'!$B$19:$Z$24</definedName>
    <definedName name="GR_MAINLAND_MCP_DAM_CPL">MKT_Coupling!$B$7:$Z$7</definedName>
    <definedName name="GR_MAINLAND_MCP_SUM_BUY">'SPOT_Summary (BUY)'!$B$7:$Z$7</definedName>
    <definedName name="GR_MAINLAND_MCP_SUM_SELL">'SPOT_Summary (SELL)'!$B$7:$Z$7</definedName>
    <definedName name="MKT_DAM_COUPLING_DELIVERY_DAY">MKT_Coupling!$A$2</definedName>
    <definedName name="MKT_DAM_COUPLING_TITLE">MKT_Coupling!$A$1</definedName>
    <definedName name="MKT_SUM_BUY_DELIVERY_DAY">'SPOT_Summary (BUY)'!$A$2</definedName>
    <definedName name="MKT_SUM_BUY_TITLE">'SPOT_Summary (BUY)'!$A$1</definedName>
    <definedName name="MKT_SUM_SELL_DELIVERY_DAY">'SPOT_Summary (SELL)'!$A$2</definedName>
    <definedName name="MKT_SUM_SELL_TITLE">'SPOT_Summary (SELL)'!$A$1</definedName>
    <definedName name="MTUs_MKT_DAM_COUPLING">MKT_Coupling!$B$2:$Z$2</definedName>
    <definedName name="MTUs_MKT_SUM_BUY">'SPOT_Summary (BUY)'!$B$2:$Z$2</definedName>
    <definedName name="MTUs_MKT_SUM_SELL">'SPOT_Summary (SELL)'!$B$2:$Z$2</definedName>
    <definedName name="NET_POSITION_GR_MAINLAND_DAM_CPL">MKT_Coupling!$B$4:$Z$4</definedName>
    <definedName name="_xlnm.Print_Area" localSheetId="2">MKT_Coupling!$A$1:$AA$24</definedName>
    <definedName name="_xlnm.Print_Area" localSheetId="0">'SPOT_Summary (SELL)'!$A$1:$AA$39</definedName>
    <definedName name="SELL_ORDERS_NAMES_SUM_SELL">'SPOT_Summary (SELL)'!$A$28:$A$30</definedName>
    <definedName name="SELL_ORDERS_VALUES_SUM_SELL">'SPOT_Summary (SELL)'!$B$28:$Z$30</definedName>
    <definedName name="TOT_DEMAND_GR_MAINLAND_SUM_BUY">'SPOT_Summary (BUY)'!$B$4:$Z$4</definedName>
    <definedName name="TOT_SUM_BUY_PUB_TIME">'SPOT_Summary (BUY)'!$V$1</definedName>
    <definedName name="TOT_SUM_SELL_PUB_TIME">'SPOT_Summary (SELL)'!$V$1</definedName>
    <definedName name="TOT_SUPPLY_GR_MAINLAND_SUM_SELL">'SPOT_Summary (SELL)'!$B$4:$Z$4</definedName>
    <definedName name="UNITS_CRT_VALUES_SUM_BUY">'SPOT_Summary (BUY)'!$B$11:$Z$11</definedName>
    <definedName name="UNITS_CRT_VALUES_SUM_SELL">'SPOT_Summary (SELL)'!$B$11:$Z$11</definedName>
    <definedName name="UNITS_CRTRES_VALUES_SUM_BUY">'SPOT_Summary (BUY)'!$B$15:$Z$15</definedName>
    <definedName name="UNITS_CRTRES_VALUES_SUM_SELL">'SPOT_Summary (SELL)'!$B$15:$Z$15</definedName>
    <definedName name="UNITS_GAS_VALUES_SUM_BUY">'SPOT_Summary (BUY)'!$B$12:$Z$12</definedName>
    <definedName name="UNITS_GAS_VALUES_SUM_SELL">'SPOT_Summary (SELL)'!$B$12:$Z$12</definedName>
    <definedName name="UNITS_HDR_VALUES_SUM_BUY">'SPOT_Summary (BUY)'!$B$13:$Z$13</definedName>
    <definedName name="UNITS_HDR_VALUES_SUM_SELL">'SPOT_Summary (SELL)'!$B$13:$Z$13</definedName>
    <definedName name="UNITS_IMP_VALUES_SUM_SELL">'SPOT_Summary (SELL)'!$B$39:$Z$39</definedName>
    <definedName name="UNITS_LIG_VALUES_SUM_BUY">'SPOT_Summary (BUY)'!$B$10:$Z$10</definedName>
    <definedName name="UNITS_LIG_VALUES_SUM_SELL">'SPOT_Summary (SELL)'!$B$10:$Z$10</definedName>
    <definedName name="UNITS_NAMES_SUM_BUY">'SPOT_Summary (BUY)'!$A$10:$A$15</definedName>
    <definedName name="UNITS_NAMES_SUM_SELL">'SPOT_Summary (SELL)'!$A$10:$A$15</definedName>
    <definedName name="UNITS_RES_VALUES_SUM_BUY">'SPOT_Summary (BUY)'!$B$14:$Z$14</definedName>
    <definedName name="UNITS_RES_VALUES_SUM_SELL">'SPOT_Summary (SELL)'!$B$14:$Z$14</definedName>
    <definedName name="UNITS_VALUES_SUM_BUY">'SPOT_Summary (BUY)'!$B$10:$Z$15</definedName>
    <definedName name="UNITS_VALUES_SUM_SELL">'SPOT_Summary (SELL)'!$B$10:$Z$15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4" i="6" l="1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A24" i="6" s="1"/>
  <c r="AA23" i="6"/>
  <c r="AA22" i="6"/>
  <c r="AA21" i="6"/>
  <c r="AA20" i="6"/>
  <c r="AA19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A16" i="6" s="1"/>
  <c r="AA15" i="6"/>
  <c r="AA14" i="6"/>
  <c r="AA13" i="6"/>
  <c r="AA12" i="6"/>
  <c r="AA11" i="6"/>
  <c r="AA7" i="6"/>
  <c r="AA4" i="6"/>
  <c r="Z50" i="5"/>
  <c r="Y50" i="5"/>
  <c r="X50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A48" i="5" s="1"/>
  <c r="AA47" i="5"/>
  <c r="AA46" i="5"/>
  <c r="AA45" i="5"/>
  <c r="AA44" i="5"/>
  <c r="AA43" i="5"/>
  <c r="AA42" i="5"/>
  <c r="Z39" i="5"/>
  <c r="Y39" i="5"/>
  <c r="X39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A39" i="5" s="1"/>
  <c r="AA38" i="5"/>
  <c r="AA37" i="5"/>
  <c r="AA36" i="5"/>
  <c r="AA35" i="5"/>
  <c r="AA34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A30" i="5"/>
  <c r="AA29" i="5"/>
  <c r="AA28" i="5"/>
  <c r="AA31" i="5" s="1"/>
  <c r="Z25" i="5"/>
  <c r="Z51" i="5" s="1"/>
  <c r="Y25" i="5"/>
  <c r="Y51" i="5" s="1"/>
  <c r="X25" i="5"/>
  <c r="X51" i="5" s="1"/>
  <c r="W25" i="5"/>
  <c r="W51" i="5" s="1"/>
  <c r="V25" i="5"/>
  <c r="V51" i="5" s="1"/>
  <c r="U25" i="5"/>
  <c r="U51" i="5" s="1"/>
  <c r="T25" i="5"/>
  <c r="T51" i="5" s="1"/>
  <c r="S25" i="5"/>
  <c r="S51" i="5" s="1"/>
  <c r="R25" i="5"/>
  <c r="R51" i="5" s="1"/>
  <c r="Q25" i="5"/>
  <c r="Q51" i="5" s="1"/>
  <c r="P25" i="5"/>
  <c r="P51" i="5" s="1"/>
  <c r="O25" i="5"/>
  <c r="O51" i="5" s="1"/>
  <c r="N25" i="5"/>
  <c r="N51" i="5" s="1"/>
  <c r="M25" i="5"/>
  <c r="M51" i="5" s="1"/>
  <c r="L25" i="5"/>
  <c r="L51" i="5" s="1"/>
  <c r="K25" i="5"/>
  <c r="K51" i="5" s="1"/>
  <c r="J25" i="5"/>
  <c r="J51" i="5" s="1"/>
  <c r="I25" i="5"/>
  <c r="I51" i="5" s="1"/>
  <c r="H25" i="5"/>
  <c r="H51" i="5" s="1"/>
  <c r="G25" i="5"/>
  <c r="G51" i="5" s="1"/>
  <c r="F25" i="5"/>
  <c r="F51" i="5" s="1"/>
  <c r="E25" i="5"/>
  <c r="E51" i="5" s="1"/>
  <c r="D25" i="5"/>
  <c r="D51" i="5" s="1"/>
  <c r="C25" i="5"/>
  <c r="C51" i="5" s="1"/>
  <c r="B25" i="5"/>
  <c r="B51" i="5" s="1"/>
  <c r="AA51" i="5" s="1"/>
  <c r="AA24" i="5"/>
  <c r="AA23" i="5"/>
  <c r="AA22" i="5"/>
  <c r="AA21" i="5"/>
  <c r="AA20" i="5"/>
  <c r="AA19" i="5"/>
  <c r="AA25" i="5" s="1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A15" i="5"/>
  <c r="AA14" i="5"/>
  <c r="AA13" i="5"/>
  <c r="AA12" i="5"/>
  <c r="AA11" i="5"/>
  <c r="AA10" i="5"/>
  <c r="AA16" i="5" s="1"/>
  <c r="AA7" i="5"/>
  <c r="AA4" i="5"/>
  <c r="Z51" i="4"/>
  <c r="Z50" i="4"/>
  <c r="Y50" i="4"/>
  <c r="X50" i="4"/>
  <c r="W50" i="4"/>
  <c r="V50" i="4"/>
  <c r="U50" i="4"/>
  <c r="T50" i="4"/>
  <c r="S50" i="4"/>
  <c r="R50" i="4"/>
  <c r="Q50" i="4"/>
  <c r="P50" i="4"/>
  <c r="O50" i="4"/>
  <c r="N50" i="4"/>
  <c r="M50" i="4"/>
  <c r="L50" i="4"/>
  <c r="K50" i="4"/>
  <c r="J50" i="4"/>
  <c r="I50" i="4"/>
  <c r="H50" i="4"/>
  <c r="G50" i="4"/>
  <c r="F50" i="4"/>
  <c r="E50" i="4"/>
  <c r="D50" i="4"/>
  <c r="C50" i="4"/>
  <c r="B50" i="4"/>
  <c r="Z48" i="4"/>
  <c r="Y48" i="4"/>
  <c r="X48" i="4"/>
  <c r="W48" i="4"/>
  <c r="V48" i="4"/>
  <c r="U48" i="4"/>
  <c r="T48" i="4"/>
  <c r="S48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D48" i="4"/>
  <c r="C48" i="4"/>
  <c r="B48" i="4"/>
  <c r="AA48" i="4" s="1"/>
  <c r="AA47" i="4"/>
  <c r="AA46" i="4"/>
  <c r="AA45" i="4"/>
  <c r="AA44" i="4"/>
  <c r="AA43" i="4"/>
  <c r="AA42" i="4"/>
  <c r="Z39" i="4"/>
  <c r="Y39" i="4"/>
  <c r="X39" i="4"/>
  <c r="W39" i="4"/>
  <c r="V39" i="4"/>
  <c r="U39" i="4"/>
  <c r="T39" i="4"/>
  <c r="S39" i="4"/>
  <c r="R39" i="4"/>
  <c r="Q39" i="4"/>
  <c r="P39" i="4"/>
  <c r="O39" i="4"/>
  <c r="N39" i="4"/>
  <c r="M39" i="4"/>
  <c r="L39" i="4"/>
  <c r="K39" i="4"/>
  <c r="J39" i="4"/>
  <c r="I39" i="4"/>
  <c r="H39" i="4"/>
  <c r="G39" i="4"/>
  <c r="F39" i="4"/>
  <c r="E39" i="4"/>
  <c r="D39" i="4"/>
  <c r="C39" i="4"/>
  <c r="B39" i="4"/>
  <c r="AA39" i="4" s="1"/>
  <c r="AA38" i="4"/>
  <c r="AA37" i="4"/>
  <c r="AA36" i="4"/>
  <c r="AA35" i="4"/>
  <c r="AA34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A30" i="4"/>
  <c r="AA29" i="4"/>
  <c r="AA28" i="4"/>
  <c r="AA31" i="4" s="1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A24" i="4"/>
  <c r="AA23" i="4"/>
  <c r="AA22" i="4"/>
  <c r="AA21" i="4"/>
  <c r="AA20" i="4"/>
  <c r="AA19" i="4"/>
  <c r="AA25" i="4" s="1"/>
  <c r="Z16" i="4"/>
  <c r="Y16" i="4"/>
  <c r="Y51" i="4" s="1"/>
  <c r="X16" i="4"/>
  <c r="X51" i="4" s="1"/>
  <c r="W16" i="4"/>
  <c r="W51" i="4" s="1"/>
  <c r="V16" i="4"/>
  <c r="V51" i="4" s="1"/>
  <c r="U16" i="4"/>
  <c r="U51" i="4" s="1"/>
  <c r="T16" i="4"/>
  <c r="T51" i="4" s="1"/>
  <c r="S16" i="4"/>
  <c r="S51" i="4" s="1"/>
  <c r="R16" i="4"/>
  <c r="R51" i="4" s="1"/>
  <c r="Q16" i="4"/>
  <c r="Q51" i="4" s="1"/>
  <c r="P16" i="4"/>
  <c r="P51" i="4" s="1"/>
  <c r="O16" i="4"/>
  <c r="O51" i="4" s="1"/>
  <c r="N16" i="4"/>
  <c r="N51" i="4" s="1"/>
  <c r="M16" i="4"/>
  <c r="M51" i="4" s="1"/>
  <c r="L16" i="4"/>
  <c r="L51" i="4" s="1"/>
  <c r="K16" i="4"/>
  <c r="K51" i="4" s="1"/>
  <c r="J16" i="4"/>
  <c r="J51" i="4" s="1"/>
  <c r="I16" i="4"/>
  <c r="I51" i="4" s="1"/>
  <c r="H16" i="4"/>
  <c r="H51" i="4" s="1"/>
  <c r="G16" i="4"/>
  <c r="G51" i="4" s="1"/>
  <c r="F16" i="4"/>
  <c r="F51" i="4" s="1"/>
  <c r="E16" i="4"/>
  <c r="E51" i="4" s="1"/>
  <c r="D16" i="4"/>
  <c r="D51" i="4" s="1"/>
  <c r="C16" i="4"/>
  <c r="C51" i="4" s="1"/>
  <c r="B16" i="4"/>
  <c r="B51" i="4" s="1"/>
  <c r="AA51" i="4" s="1"/>
  <c r="AA15" i="4"/>
  <c r="AA14" i="4"/>
  <c r="AA13" i="4"/>
  <c r="AA12" i="4"/>
  <c r="AA11" i="4"/>
  <c r="AA10" i="4"/>
  <c r="AA16" i="4" s="1"/>
  <c r="AA7" i="4"/>
  <c r="AA4" i="4"/>
</calcChain>
</file>

<file path=xl/sharedStrings.xml><?xml version="1.0" encoding="utf-8"?>
<sst xmlns="http://schemas.openxmlformats.org/spreadsheetml/2006/main" count="117" uniqueCount="53">
  <si>
    <t>Publication on: 24/04/2024 14:07:36</t>
  </si>
  <si>
    <t>TOTAL</t>
  </si>
  <si>
    <t>Total SELL Trades</t>
  </si>
  <si>
    <t>Greece Mainland</t>
  </si>
  <si>
    <t>Market Clearing Price</t>
  </si>
  <si>
    <t>PRODUCTION TECHNOLOGY / MTU</t>
  </si>
  <si>
    <t>LIGNITE</t>
  </si>
  <si>
    <t>CRETE CONVENTIONAL</t>
  </si>
  <si>
    <t>GAS</t>
  </si>
  <si>
    <t>HYDRO</t>
  </si>
  <si>
    <t>RENEWABLES</t>
  </si>
  <si>
    <t>CRETE RENEWABLES</t>
  </si>
  <si>
    <t>PRODUCTION</t>
  </si>
  <si>
    <t>DEMAND / MTU</t>
  </si>
  <si>
    <t>HV LOAD</t>
  </si>
  <si>
    <t>MV LOAD</t>
  </si>
  <si>
    <t>LV LOAD</t>
  </si>
  <si>
    <t>PUMP</t>
  </si>
  <si>
    <t>SYSTEM LOSSES</t>
  </si>
  <si>
    <t>CRETE LOAD</t>
  </si>
  <si>
    <t>DEMAND</t>
  </si>
  <si>
    <t>SELL TRADES Price Type /  MTU</t>
  </si>
  <si>
    <t>Priority Price-Taking</t>
  </si>
  <si>
    <t>Hybrid</t>
  </si>
  <si>
    <t>Block</t>
  </si>
  <si>
    <t>SELL</t>
  </si>
  <si>
    <t>BORDER IMPORTS</t>
  </si>
  <si>
    <t>AL-GR</t>
  </si>
  <si>
    <t>MK-GR</t>
  </si>
  <si>
    <t>BG-GR</t>
  </si>
  <si>
    <t>TR-GR</t>
  </si>
  <si>
    <t>IT-GR</t>
  </si>
  <si>
    <t xml:space="preserve"> IMPORTS</t>
  </si>
  <si>
    <t>BORDER IMPORTS (IMPLICIT)</t>
  </si>
  <si>
    <t>CR-GR</t>
  </si>
  <si>
    <t xml:space="preserve"> IMPORTS (IMPLICIT)</t>
  </si>
  <si>
    <t>Total BUY Trades</t>
  </si>
  <si>
    <t>BUY TRADES Price Type /  MTU</t>
  </si>
  <si>
    <t>BUY</t>
  </si>
  <si>
    <t>BORDER EXPORTS</t>
  </si>
  <si>
    <t>GR-AL</t>
  </si>
  <si>
    <t>GR-MK</t>
  </si>
  <si>
    <t>GR-BG</t>
  </si>
  <si>
    <t>GR-TR</t>
  </si>
  <si>
    <t>GR-IT</t>
  </si>
  <si>
    <t>EXPORTS</t>
  </si>
  <si>
    <t>BORDER EXPORTS (IMPLICIT)</t>
  </si>
  <si>
    <t>GR-CR</t>
  </si>
  <si>
    <t>EXPORTS (IMPLICIT)</t>
  </si>
  <si>
    <t>BIDDING ZONE NET POSITION</t>
  </si>
  <si>
    <t>IMPORTS (IMPLICIT)</t>
  </si>
  <si>
    <t>Day-Ahead Market</t>
  </si>
  <si>
    <t>Day-Ahead Market Coupling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</si>
</sst>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dd\,\ dd\ mmmm\,\ yyyy"/>
    <numFmt numFmtId="165" formatCode="00"/>
    <numFmt numFmtId="166" formatCode="#,##0.000"/>
    <numFmt numFmtId="167" formatCode="0.000"/>
  </numFmts>
  <fonts count="14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2"/>
      <name val="Arial"/>
      <family val="2"/>
      <charset val="161"/>
    </font>
    <font>
      <sz val="11"/>
      <color theme="1"/>
      <name val="Arial"/>
      <family val="2"/>
      <charset val="161"/>
    </font>
    <font>
      <b/>
      <sz val="14"/>
      <color theme="0"/>
      <name val="Arial"/>
      <family val="2"/>
      <charset val="161"/>
    </font>
    <font>
      <b/>
      <sz val="12"/>
      <color theme="0"/>
      <name val="Arial"/>
      <family val="2"/>
      <charset val="161"/>
    </font>
    <font>
      <b/>
      <sz val="11"/>
      <color theme="0"/>
      <name val="Arial"/>
      <family val="2"/>
      <charset val="161"/>
    </font>
    <font>
      <b/>
      <sz val="11"/>
      <name val="Arial"/>
      <family val="2"/>
      <charset val="161"/>
    </font>
    <font>
      <b/>
      <sz val="11"/>
      <color theme="1"/>
      <name val="Arial"/>
      <family val="2"/>
      <charset val="161"/>
    </font>
    <font>
      <b/>
      <sz val="12"/>
      <name val="Arial"/>
      <family val="2"/>
      <charset val="161"/>
    </font>
    <font>
      <b/>
      <sz val="12"/>
      <color theme="1"/>
      <name val="Arial"/>
      <family val="2"/>
      <charset val="161"/>
    </font>
    <font>
      <b/>
      <sz val="10"/>
      <color theme="1"/>
      <name val="Arial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0">
    <xf numFmtId="0" fontId="0" fillId="0" borderId="0" xfId="0"/>
    <xf numFmtId="0" fontId="2" fillId="0" borderId="0" xfId="1" applyFont="1" applyAlignment="1">
      <alignment horizontal="left" vertical="center" inden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1" xfId="1" applyFont="1" applyBorder="1" applyAlignment="1">
      <alignment horizontal="right" vertical="center" indent="1" shrinkToFit="1"/>
    </xf>
    <xf numFmtId="0" fontId="5" fillId="0" borderId="0" xfId="1" applyFont="1"/>
    <xf numFmtId="164" fontId="6" fillId="2" borderId="2" xfId="1" applyNumberFormat="1" applyFont="1" applyFill="1" applyBorder="1" applyAlignment="1" applyProtection="1">
      <alignment horizontal="left" vertical="center" indent="1" shrinkToFit="1"/>
      <protection locked="0"/>
    </xf>
    <xf numFmtId="165" fontId="7" fillId="2" borderId="3" xfId="1" applyNumberFormat="1" applyFont="1" applyFill="1" applyBorder="1" applyAlignment="1" applyProtection="1">
      <alignment horizontal="center" vertical="center"/>
      <protection hidden="1"/>
    </xf>
    <xf numFmtId="165" fontId="7" fillId="2" borderId="4" xfId="1" applyNumberFormat="1" applyFont="1" applyFill="1" applyBorder="1" applyAlignment="1" applyProtection="1">
      <alignment horizontal="center" vertical="center"/>
      <protection hidden="1"/>
    </xf>
    <xf numFmtId="165" fontId="7" fillId="2" borderId="5" xfId="1" applyNumberFormat="1" applyFont="1" applyFill="1" applyBorder="1" applyAlignment="1" applyProtection="1">
      <alignment horizontal="center" vertical="center"/>
      <protection hidden="1"/>
    </xf>
    <xf numFmtId="165" fontId="7" fillId="2" borderId="6" xfId="1" applyNumberFormat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center" vertical="center"/>
      <protection hidden="1"/>
    </xf>
    <xf numFmtId="0" fontId="7" fillId="2" borderId="2" xfId="1" applyFont="1" applyFill="1" applyBorder="1" applyAlignment="1" applyProtection="1">
      <alignment horizontal="left" vertical="center" indent="1"/>
      <protection hidden="1"/>
    </xf>
    <xf numFmtId="166" fontId="8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8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9" fillId="0" borderId="10" xfId="1" applyFont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 applyProtection="1">
      <alignment horizontal="right" vertical="center" shrinkToFit="1"/>
      <protection locked="0" hidden="1"/>
    </xf>
    <xf numFmtId="0" fontId="9" fillId="0" borderId="12" xfId="1" applyFont="1" applyBorder="1" applyAlignment="1" applyProtection="1">
      <alignment horizontal="right" vertical="center" shrinkToFit="1"/>
      <protection locked="0" hidden="1"/>
    </xf>
    <xf numFmtId="0" fontId="9" fillId="0" borderId="13" xfId="1" applyFont="1" applyBorder="1" applyAlignment="1" applyProtection="1">
      <alignment horizontal="right" vertical="center" shrinkToFit="1"/>
      <protection locked="0" hidden="1"/>
    </xf>
    <xf numFmtId="166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4" xfId="1" applyFont="1" applyBorder="1" applyAlignment="1" applyProtection="1">
      <alignment horizontal="left" vertical="center" indent="1"/>
      <protection hidden="1"/>
    </xf>
    <xf numFmtId="0" fontId="9" fillId="0" borderId="15" xfId="1" applyFont="1" applyBorder="1" applyAlignment="1" applyProtection="1">
      <alignment horizontal="right" vertical="center" shrinkToFit="1"/>
      <protection locked="0" hidden="1"/>
    </xf>
    <xf numFmtId="0" fontId="9" fillId="0" borderId="16" xfId="1" applyFont="1" applyBorder="1" applyAlignment="1" applyProtection="1">
      <alignment horizontal="right" vertical="center" shrinkToFit="1"/>
      <protection locked="0" hidden="1"/>
    </xf>
    <xf numFmtId="0" fontId="9" fillId="0" borderId="17" xfId="1" applyFont="1" applyBorder="1" applyAlignment="1" applyProtection="1">
      <alignment horizontal="right" vertical="center" shrinkToFit="1"/>
      <protection locked="0" hidden="1"/>
    </xf>
    <xf numFmtId="0" fontId="9" fillId="0" borderId="18" xfId="1" applyFont="1" applyBorder="1" applyAlignment="1" applyProtection="1">
      <alignment horizontal="right" vertical="center" shrinkToFit="1"/>
      <protection hidden="1"/>
    </xf>
    <xf numFmtId="0" fontId="10" fillId="0" borderId="10" xfId="1" applyFont="1" applyBorder="1" applyAlignment="1" applyProtection="1">
      <alignment horizontal="left" vertical="center" indent="1" shrinkToFit="1"/>
      <protection hidden="1"/>
    </xf>
    <xf numFmtId="2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3" borderId="10" xfId="1" applyNumberFormat="1" applyFont="1" applyFill="1" applyBorder="1" applyAlignment="1" applyProtection="1">
      <alignment horizontal="right" vertical="center" shrinkToFit="1"/>
      <protection hidden="1"/>
    </xf>
    <xf numFmtId="0" fontId="10" fillId="0" borderId="19" xfId="1" applyFont="1" applyBorder="1" applyAlignment="1" applyProtection="1">
      <alignment horizontal="left" vertical="center" indent="1" shrinkToFit="1"/>
      <protection hidden="1"/>
    </xf>
    <xf numFmtId="2" fontId="10" fillId="0" borderId="15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16" xfId="1" applyNumberFormat="1" applyFont="1" applyBorder="1" applyAlignment="1" applyProtection="1">
      <alignment horizontal="right" vertical="center" shrinkToFit="1"/>
      <protection locked="0" hidden="1"/>
    </xf>
    <xf numFmtId="2" fontId="10" fillId="0" borderId="20" xfId="1" applyNumberFormat="1" applyFont="1" applyBorder="1" applyAlignment="1" applyProtection="1">
      <alignment horizontal="right" vertical="center" shrinkToFit="1"/>
      <protection locked="0" hidden="1"/>
    </xf>
    <xf numFmtId="0" fontId="10" fillId="0" borderId="21" xfId="1" applyFont="1" applyBorder="1" applyAlignment="1" applyProtection="1">
      <alignment horizontal="right" vertical="center" shrinkToFit="1"/>
      <protection hidden="1"/>
    </xf>
    <xf numFmtId="0" fontId="7" fillId="4" borderId="2" xfId="1" applyFont="1" applyFill="1" applyBorder="1" applyAlignment="1" applyProtection="1">
      <alignment horizontal="left" vertical="center"/>
      <protection hidden="1"/>
    </xf>
    <xf numFmtId="165" fontId="7" fillId="0" borderId="7" xfId="1" applyNumberFormat="1" applyFont="1" applyBorder="1" applyAlignment="1" applyProtection="1">
      <alignment horizontal="center" vertical="center"/>
      <protection hidden="1"/>
    </xf>
    <xf numFmtId="165" fontId="7" fillId="0" borderId="8" xfId="1" applyNumberFormat="1" applyFont="1" applyBorder="1" applyAlignment="1" applyProtection="1">
      <alignment horizontal="center" vertical="center"/>
      <protection hidden="1"/>
    </xf>
    <xf numFmtId="165" fontId="7" fillId="0" borderId="9" xfId="1" applyNumberFormat="1" applyFont="1" applyBorder="1" applyAlignment="1" applyProtection="1">
      <alignment horizontal="center" vertical="center"/>
      <protection hidden="1"/>
    </xf>
    <xf numFmtId="0" fontId="11" fillId="0" borderId="10" xfId="1" applyFont="1" applyBorder="1" applyAlignment="1" applyProtection="1">
      <alignment horizontal="left" vertical="center" indent="1" shrinkToFit="1"/>
      <protection hidden="1"/>
    </xf>
    <xf numFmtId="0" fontId="9" fillId="0" borderId="11" xfId="1" applyFont="1" applyBorder="1" applyAlignment="1" applyProtection="1">
      <alignment horizontal="right" vertical="center" shrinkToFit="1"/>
      <protection hidden="1"/>
    </xf>
    <xf numFmtId="0" fontId="9" fillId="0" borderId="12" xfId="1" applyFont="1" applyBorder="1" applyAlignment="1" applyProtection="1">
      <alignment horizontal="right" vertical="center" shrinkToFit="1"/>
      <protection hidden="1"/>
    </xf>
    <xf numFmtId="0" fontId="9" fillId="0" borderId="13" xfId="1" applyFont="1" applyBorder="1" applyAlignment="1" applyProtection="1">
      <alignment horizontal="right" vertical="center" shrinkToFit="1"/>
      <protection hidden="1"/>
    </xf>
    <xf numFmtId="166" fontId="9" fillId="0" borderId="10" xfId="1" applyNumberFormat="1" applyFont="1" applyBorder="1" applyAlignment="1" applyProtection="1">
      <alignment horizontal="right" vertical="center" shrinkToFit="1"/>
      <protection hidden="1"/>
    </xf>
    <xf numFmtId="0" fontId="11" fillId="0" borderId="22" xfId="1" applyFont="1" applyBorder="1" applyAlignment="1" applyProtection="1">
      <alignment horizontal="left" vertical="center" indent="1" shrinkToFit="1"/>
      <protection hidden="1"/>
    </xf>
    <xf numFmtId="0" fontId="9" fillId="0" borderId="23" xfId="1" applyFont="1" applyBorder="1" applyAlignment="1" applyProtection="1">
      <alignment horizontal="right" vertical="center" shrinkToFit="1"/>
      <protection hidden="1"/>
    </xf>
    <xf numFmtId="0" fontId="9" fillId="0" borderId="24" xfId="1" applyFont="1" applyBorder="1" applyAlignment="1" applyProtection="1">
      <alignment horizontal="right" vertical="center" shrinkToFit="1"/>
      <protection hidden="1"/>
    </xf>
    <xf numFmtId="0" fontId="9" fillId="0" borderId="25" xfId="1" applyFont="1" applyBorder="1" applyAlignment="1" applyProtection="1">
      <alignment horizontal="right" vertical="center" shrinkToFit="1"/>
      <protection hidden="1"/>
    </xf>
    <xf numFmtId="166" fontId="9" fillId="0" borderId="22" xfId="1" applyNumberFormat="1" applyFont="1" applyBorder="1" applyAlignment="1" applyProtection="1">
      <alignment horizontal="right" vertical="center" shrinkToFit="1"/>
      <protection hidden="1"/>
    </xf>
    <xf numFmtId="0" fontId="11" fillId="0" borderId="26" xfId="1" applyFont="1" applyBorder="1" applyAlignment="1" applyProtection="1">
      <alignment horizontal="left" vertical="center" indent="1" shrinkToFit="1"/>
      <protection hidden="1"/>
    </xf>
    <xf numFmtId="0" fontId="9" fillId="0" borderId="27" xfId="1" applyFont="1" applyBorder="1" applyAlignment="1" applyProtection="1">
      <alignment horizontal="right" vertical="center" shrinkToFit="1"/>
      <protection hidden="1"/>
    </xf>
    <xf numFmtId="0" fontId="9" fillId="0" borderId="28" xfId="1" applyFont="1" applyBorder="1" applyAlignment="1" applyProtection="1">
      <alignment horizontal="right" vertical="center" shrinkToFit="1"/>
      <protection hidden="1"/>
    </xf>
    <xf numFmtId="0" fontId="9" fillId="0" borderId="29" xfId="1" applyFont="1" applyBorder="1" applyAlignment="1" applyProtection="1">
      <alignment horizontal="right" vertical="center" shrinkToFit="1"/>
      <protection hidden="1"/>
    </xf>
    <xf numFmtId="166" fontId="9" fillId="0" borderId="26" xfId="1" applyNumberFormat="1" applyFont="1" applyBorder="1" applyAlignment="1" applyProtection="1">
      <alignment horizontal="right" vertical="center" shrinkToFit="1"/>
      <protection hidden="1"/>
    </xf>
    <xf numFmtId="0" fontId="11" fillId="0" borderId="19" xfId="1" applyFont="1" applyBorder="1" applyAlignment="1" applyProtection="1">
      <alignment horizontal="left" vertical="center" indent="1" shrinkToFit="1"/>
      <protection hidden="1"/>
    </xf>
    <xf numFmtId="0" fontId="9" fillId="0" borderId="30" xfId="1" applyFont="1" applyBorder="1" applyAlignment="1" applyProtection="1">
      <alignment horizontal="right" vertical="center" shrinkToFit="1"/>
      <protection hidden="1"/>
    </xf>
    <xf numFmtId="0" fontId="9" fillId="0" borderId="31" xfId="1" applyFont="1" applyBorder="1" applyAlignment="1" applyProtection="1">
      <alignment horizontal="right" vertical="center" shrinkToFit="1"/>
      <protection hidden="1"/>
    </xf>
    <xf numFmtId="0" fontId="9" fillId="0" borderId="20" xfId="1" applyFont="1" applyBorder="1" applyAlignment="1" applyProtection="1">
      <alignment horizontal="right" vertical="center" shrinkToFit="1"/>
      <protection hidden="1"/>
    </xf>
    <xf numFmtId="166" fontId="9" fillId="0" borderId="19" xfId="1" applyNumberFormat="1" applyFont="1" applyBorder="1" applyAlignment="1" applyProtection="1">
      <alignment horizontal="right" vertical="center" shrinkToFit="1"/>
      <protection hidden="1"/>
    </xf>
    <xf numFmtId="0" fontId="7" fillId="3" borderId="21" xfId="1" applyFont="1" applyFill="1" applyBorder="1" applyAlignment="1" applyProtection="1">
      <alignment horizontal="left" vertical="center" indent="1" shrinkToFit="1"/>
      <protection hidden="1"/>
    </xf>
    <xf numFmtId="167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21" xfId="1" applyNumberFormat="1" applyFont="1" applyFill="1" applyBorder="1" applyAlignment="1" applyProtection="1">
      <alignment horizontal="right" vertical="center" shrinkToFit="1"/>
      <protection hidden="1"/>
    </xf>
    <xf numFmtId="0" fontId="12" fillId="0" borderId="32" xfId="1" applyFont="1" applyBorder="1" applyAlignment="1" applyProtection="1">
      <alignment horizontal="left" vertical="center" indent="1" shrinkToFit="1"/>
      <protection hidden="1"/>
    </xf>
    <xf numFmtId="166" fontId="13" fillId="0" borderId="7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8" xfId="1" applyNumberFormat="1" applyFont="1" applyBorder="1" applyAlignment="1" applyProtection="1">
      <alignment horizontal="center" vertical="center" shrinkToFit="1"/>
      <protection locked="0" hidden="1"/>
    </xf>
    <xf numFmtId="166" fontId="13" fillId="0" borderId="9" xfId="1" applyNumberFormat="1" applyFont="1" applyBorder="1" applyAlignment="1" applyProtection="1">
      <alignment horizontal="center" vertical="center" shrinkToFit="1"/>
      <protection locked="0" hidden="1"/>
    </xf>
    <xf numFmtId="0" fontId="7" fillId="2" borderId="2" xfId="1" applyFont="1" applyFill="1" applyBorder="1" applyAlignment="1" applyProtection="1">
      <alignment horizontal="left" vertical="center"/>
      <protection hidden="1"/>
    </xf>
    <xf numFmtId="0" fontId="9" fillId="5" borderId="10" xfId="1" applyFont="1" applyFill="1" applyBorder="1" applyAlignment="1" applyProtection="1">
      <alignment horizontal="left" vertical="center" indent="1"/>
      <protection hidden="1"/>
    </xf>
    <xf numFmtId="0" fontId="9" fillId="0" borderId="11" xfId="1" applyFont="1" applyBorder="1" applyAlignment="1">
      <alignment horizontal="right" vertical="center"/>
    </xf>
    <xf numFmtId="0" fontId="9" fillId="0" borderId="12" xfId="1" applyFont="1" applyBorder="1" applyAlignment="1">
      <alignment horizontal="right" vertical="center"/>
    </xf>
    <xf numFmtId="0" fontId="9" fillId="0" borderId="13" xfId="1" applyFont="1" applyBorder="1" applyAlignment="1">
      <alignment horizontal="right" vertical="center"/>
    </xf>
    <xf numFmtId="166" fontId="9" fillId="5" borderId="10" xfId="1" applyNumberFormat="1" applyFont="1" applyFill="1" applyBorder="1" applyAlignment="1">
      <alignment horizontal="right" vertical="center"/>
    </xf>
    <xf numFmtId="0" fontId="9" fillId="6" borderId="22" xfId="1" applyFont="1" applyFill="1" applyBorder="1" applyAlignment="1" applyProtection="1">
      <alignment horizontal="left" vertical="center" indent="1"/>
      <protection hidden="1"/>
    </xf>
    <xf numFmtId="0" fontId="9" fillId="0" borderId="27" xfId="1" applyFont="1" applyBorder="1" applyAlignment="1">
      <alignment horizontal="right" vertical="center"/>
    </xf>
    <xf numFmtId="0" fontId="9" fillId="0" borderId="28" xfId="1" applyFont="1" applyBorder="1" applyAlignment="1">
      <alignment horizontal="right" vertical="center"/>
    </xf>
    <xf numFmtId="0" fontId="9" fillId="0" borderId="29" xfId="1" applyFont="1" applyBorder="1" applyAlignment="1">
      <alignment horizontal="right" vertical="center"/>
    </xf>
    <xf numFmtId="166" fontId="9" fillId="5" borderId="26" xfId="1" applyNumberFormat="1" applyFont="1" applyFill="1" applyBorder="1" applyAlignment="1">
      <alignment horizontal="right" vertical="center"/>
    </xf>
    <xf numFmtId="0" fontId="9" fillId="0" borderId="30" xfId="1" applyFont="1" applyBorder="1" applyAlignment="1">
      <alignment horizontal="right" vertical="center"/>
    </xf>
    <xf numFmtId="0" fontId="9" fillId="0" borderId="31" xfId="1" applyFont="1" applyBorder="1" applyAlignment="1">
      <alignment horizontal="right" vertical="center"/>
    </xf>
    <xf numFmtId="0" fontId="9" fillId="6" borderId="14" xfId="1" applyFont="1" applyFill="1" applyBorder="1" applyAlignment="1" applyProtection="1">
      <alignment horizontal="left" vertical="center" indent="1"/>
      <protection hidden="1"/>
    </xf>
    <xf numFmtId="0" fontId="9" fillId="0" borderId="20" xfId="1" applyFont="1" applyBorder="1" applyAlignment="1">
      <alignment horizontal="right" vertical="center"/>
    </xf>
    <xf numFmtId="166" fontId="9" fillId="5" borderId="19" xfId="1" applyNumberFormat="1" applyFont="1" applyFill="1" applyBorder="1" applyAlignment="1">
      <alignment horizontal="right" vertical="center"/>
    </xf>
    <xf numFmtId="0" fontId="9" fillId="0" borderId="26" xfId="1" applyFont="1" applyBorder="1" applyAlignment="1" applyProtection="1">
      <alignment horizontal="left" vertical="center" indent="1"/>
      <protection hidden="1"/>
    </xf>
    <xf numFmtId="0" fontId="7" fillId="3" borderId="18" xfId="1" applyFont="1" applyFill="1" applyBorder="1" applyAlignment="1" applyProtection="1">
      <alignment horizontal="left" vertical="center" indent="1" shrinkToFit="1"/>
      <protection hidden="1"/>
    </xf>
    <xf numFmtId="167" fontId="8" fillId="3" borderId="33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4" xfId="1" applyNumberFormat="1" applyFont="1" applyFill="1" applyBorder="1" applyAlignment="1" applyProtection="1">
      <alignment horizontal="right" vertical="center" shrinkToFit="1"/>
      <protection hidden="1"/>
    </xf>
    <xf numFmtId="167" fontId="8" fillId="3" borderId="3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8" xfId="1" applyNumberFormat="1" applyFont="1" applyFill="1" applyBorder="1" applyAlignment="1" applyProtection="1">
      <alignment horizontal="right" vertical="center" shrinkToFit="1"/>
      <protection hidden="1"/>
    </xf>
    <xf numFmtId="165" fontId="7" fillId="0" borderId="36" xfId="1" applyNumberFormat="1" applyFont="1" applyBorder="1" applyAlignment="1" applyProtection="1">
      <alignment horizontal="center" vertical="center"/>
      <protection hidden="1"/>
    </xf>
    <xf numFmtId="165" fontId="7" fillId="0" borderId="37" xfId="1" applyNumberFormat="1" applyFont="1" applyBorder="1" applyAlignment="1" applyProtection="1">
      <alignment horizontal="center" vertical="center"/>
      <protection hidden="1"/>
    </xf>
    <xf numFmtId="165" fontId="7" fillId="0" borderId="38" xfId="1" applyNumberFormat="1" applyFont="1" applyBorder="1" applyAlignment="1" applyProtection="1">
      <alignment horizontal="center" vertical="center"/>
      <protection hidden="1"/>
    </xf>
    <xf numFmtId="0" fontId="9" fillId="5" borderId="11" xfId="1" applyFont="1" applyFill="1" applyBorder="1" applyAlignment="1">
      <alignment horizontal="right" vertical="center"/>
    </xf>
    <xf numFmtId="0" fontId="9" fillId="5" borderId="39" xfId="1" applyFont="1" applyFill="1" applyBorder="1" applyAlignment="1">
      <alignment horizontal="right" vertical="center"/>
    </xf>
    <xf numFmtId="0" fontId="9" fillId="5" borderId="13" xfId="1" applyFont="1" applyFill="1" applyBorder="1" applyAlignment="1">
      <alignment horizontal="right" vertical="center"/>
    </xf>
    <xf numFmtId="0" fontId="9" fillId="5" borderId="26" xfId="1" applyFont="1" applyFill="1" applyBorder="1" applyAlignment="1" applyProtection="1">
      <alignment horizontal="left" vertical="center" indent="1"/>
      <protection hidden="1"/>
    </xf>
    <xf numFmtId="0" fontId="9" fillId="5" borderId="27" xfId="1" applyFont="1" applyFill="1" applyBorder="1" applyAlignment="1">
      <alignment horizontal="right" vertical="center"/>
    </xf>
    <xf numFmtId="0" fontId="9" fillId="5" borderId="28" xfId="1" applyFont="1" applyFill="1" applyBorder="1" applyAlignment="1">
      <alignment horizontal="right" vertical="center"/>
    </xf>
    <xf numFmtId="0" fontId="9" fillId="5" borderId="29" xfId="1" applyFont="1" applyFill="1" applyBorder="1" applyAlignment="1">
      <alignment horizontal="right" vertical="center"/>
    </xf>
    <xf numFmtId="0" fontId="7" fillId="0" borderId="0" xfId="1" applyFont="1" applyAlignment="1" applyProtection="1">
      <alignment horizontal="left" vertical="center" indent="1" shrinkToFit="1"/>
      <protection hidden="1"/>
    </xf>
    <xf numFmtId="167" fontId="8" fillId="0" borderId="0" xfId="1" applyNumberFormat="1" applyFont="1" applyAlignment="1" applyProtection="1">
      <alignment horizontal="right" vertical="center" shrinkToFit="1"/>
      <protection hidden="1"/>
    </xf>
    <xf numFmtId="166" fontId="8" fillId="0" borderId="0" xfId="1" applyNumberFormat="1" applyFont="1" applyAlignment="1" applyProtection="1">
      <alignment horizontal="right" vertical="center" shrinkToFit="1"/>
      <protection hidden="1"/>
    </xf>
    <xf numFmtId="166" fontId="8" fillId="3" borderId="2" xfId="1" applyNumberFormat="1" applyFont="1" applyFill="1" applyBorder="1" applyAlignment="1" applyProtection="1">
      <alignment horizontal="right" vertical="center" shrinkToFit="1"/>
      <protection hidden="1"/>
    </xf>
    <xf numFmtId="165" fontId="7" fillId="4" borderId="3" xfId="1" applyNumberFormat="1" applyFont="1" applyFill="1" applyBorder="1" applyAlignment="1" applyProtection="1">
      <alignment horizontal="center" vertical="center"/>
      <protection hidden="1"/>
    </xf>
    <xf numFmtId="165" fontId="7" fillId="4" borderId="4" xfId="1" applyNumberFormat="1" applyFont="1" applyFill="1" applyBorder="1" applyAlignment="1" applyProtection="1">
      <alignment horizontal="center" vertical="center"/>
      <protection hidden="1"/>
    </xf>
    <xf numFmtId="165" fontId="7" fillId="4" borderId="5" xfId="1" applyNumberFormat="1" applyFont="1" applyFill="1" applyBorder="1" applyAlignment="1" applyProtection="1">
      <alignment horizontal="center" vertical="center"/>
      <protection hidden="1"/>
    </xf>
    <xf numFmtId="165" fontId="7" fillId="4" borderId="6" xfId="1" applyNumberFormat="1" applyFont="1" applyFill="1" applyBorder="1" applyAlignment="1" applyProtection="1">
      <alignment horizontal="center" vertical="center"/>
      <protection hidden="1"/>
    </xf>
    <xf numFmtId="0" fontId="7" fillId="4" borderId="2" xfId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>
      <alignment horizontal="right" vertical="center" indent="1"/>
    </xf>
    <xf numFmtId="166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0" fontId="9" fillId="0" borderId="18" xfId="1" applyFont="1" applyBorder="1" applyAlignment="1" applyProtection="1">
      <alignment horizontal="left" vertical="center" indent="1"/>
      <protection hidden="1"/>
    </xf>
    <xf numFmtId="0" fontId="8" fillId="0" borderId="7" xfId="1" applyFont="1" applyBorder="1" applyAlignment="1" applyProtection="1">
      <alignment horizontal="center" vertical="center" shrinkToFit="1"/>
      <protection locked="0" hidden="1"/>
    </xf>
    <xf numFmtId="0" fontId="8" fillId="0" borderId="8" xfId="1" applyFont="1" applyBorder="1" applyAlignment="1" applyProtection="1">
      <alignment horizontal="center" vertical="center" shrinkToFit="1"/>
      <protection locked="0" hidden="1"/>
    </xf>
    <xf numFmtId="0" fontId="8" fillId="0" borderId="9" xfId="1" applyFont="1" applyBorder="1" applyAlignment="1" applyProtection="1">
      <alignment horizontal="center" vertical="center" shrinkToFit="1"/>
      <protection locked="0" hidden="1"/>
    </xf>
    <xf numFmtId="4" fontId="10" fillId="0" borderId="11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2" xfId="1" applyNumberFormat="1" applyFont="1" applyBorder="1" applyAlignment="1" applyProtection="1">
      <alignment horizontal="right" vertical="center" shrinkToFit="1"/>
      <protection locked="0" hidden="1"/>
    </xf>
    <xf numFmtId="4" fontId="10" fillId="0" borderId="13" xfId="1" applyNumberFormat="1" applyFont="1" applyBorder="1" applyAlignment="1" applyProtection="1">
      <alignment horizontal="right" vertical="center" shrinkToFit="1"/>
      <protection locked="0" hidden="1"/>
    </xf>
    <xf numFmtId="4" fontId="8" fillId="2" borderId="10" xfId="1" applyNumberFormat="1" applyFont="1" applyFill="1" applyBorder="1" applyAlignment="1" applyProtection="1">
      <alignment horizontal="right" vertical="center" shrinkToFit="1"/>
      <protection hidden="1"/>
    </xf>
    <xf numFmtId="4" fontId="9" fillId="0" borderId="15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6" xfId="1" applyNumberFormat="1" applyFont="1" applyBorder="1" applyAlignment="1" applyProtection="1">
      <alignment horizontal="right" vertical="center" shrinkToFit="1"/>
      <protection locked="0" hidden="1"/>
    </xf>
    <xf numFmtId="4" fontId="9" fillId="0" borderId="17" xfId="1" applyNumberFormat="1" applyFont="1" applyBorder="1" applyAlignment="1" applyProtection="1">
      <alignment horizontal="right" vertical="center" shrinkToFit="1"/>
      <protection locked="0" hidden="1"/>
    </xf>
    <xf numFmtId="0" fontId="9" fillId="5" borderId="11" xfId="1" applyFont="1" applyFill="1" applyBorder="1" applyAlignment="1">
      <alignment vertical="center"/>
    </xf>
    <xf numFmtId="0" fontId="9" fillId="5" borderId="12" xfId="1" applyFont="1" applyFill="1" applyBorder="1" applyAlignment="1">
      <alignment vertical="center"/>
    </xf>
    <xf numFmtId="0" fontId="9" fillId="5" borderId="40" xfId="1" applyFont="1" applyFill="1" applyBorder="1" applyAlignment="1">
      <alignment vertical="center"/>
    </xf>
    <xf numFmtId="0" fontId="9" fillId="5" borderId="13" xfId="1" applyFont="1" applyFill="1" applyBorder="1" applyAlignment="1">
      <alignment vertical="center"/>
    </xf>
    <xf numFmtId="166" fontId="9" fillId="5" borderId="10" xfId="1" applyNumberFormat="1" applyFont="1" applyFill="1" applyBorder="1" applyAlignment="1">
      <alignment vertical="center"/>
    </xf>
    <xf numFmtId="0" fontId="9" fillId="5" borderId="27" xfId="1" applyFont="1" applyFill="1" applyBorder="1" applyAlignment="1">
      <alignment vertical="center"/>
    </xf>
    <xf numFmtId="0" fontId="9" fillId="5" borderId="28" xfId="1" applyFont="1" applyFill="1" applyBorder="1" applyAlignment="1">
      <alignment vertical="center"/>
    </xf>
    <xf numFmtId="0" fontId="9" fillId="5" borderId="41" xfId="1" applyFont="1" applyFill="1" applyBorder="1" applyAlignment="1">
      <alignment vertical="center"/>
    </xf>
    <xf numFmtId="0" fontId="9" fillId="5" borderId="29" xfId="1" applyFont="1" applyFill="1" applyBorder="1" applyAlignment="1">
      <alignment vertical="center"/>
    </xf>
    <xf numFmtId="166" fontId="9" fillId="5" borderId="26" xfId="1" applyNumberFormat="1" applyFont="1" applyFill="1" applyBorder="1" applyAlignment="1">
      <alignment vertical="center"/>
    </xf>
    <xf numFmtId="0" fontId="9" fillId="5" borderId="42" xfId="1" applyFont="1" applyFill="1" applyBorder="1" applyAlignment="1">
      <alignment vertical="center"/>
    </xf>
    <xf numFmtId="166" fontId="8" fillId="3" borderId="15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6" xfId="1" applyNumberFormat="1" applyFont="1" applyFill="1" applyBorder="1" applyAlignment="1" applyProtection="1">
      <alignment horizontal="right" vertical="center" shrinkToFit="1"/>
      <protection hidden="1"/>
    </xf>
    <xf numFmtId="166" fontId="8" fillId="3" borderId="17" xfId="1" applyNumberFormat="1" applyFont="1" applyFill="1" applyBorder="1" applyAlignment="1" applyProtection="1">
      <alignment horizontal="right" vertical="center" shrinkToFit="1"/>
      <protection hidden="1"/>
    </xf>
    <xf numFmtId="167" fontId="5" fillId="0" borderId="0" xfId="1" applyNumberFormat="1" applyFont="1"/>
    <xf numFmtId="166" fontId="5" fillId="0" borderId="0" xfId="1" applyNumberFormat="1" applyFont="1"/>
    <xf numFmtId="4" fontId="5" fillId="0" borderId="0" xfId="1" applyNumberFormat="1" applyFont="1"/>
  </cellXfs>
  <cellStyles count="2">
    <cellStyle name="Normal" xfId="0" builtinId="0"/>
    <cellStyle name="Normal 19" xfId="1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hartsheet" Target="chart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87097169883432"/>
          <c:y val="0.12436697767231152"/>
          <c:w val="0.80433181922531749"/>
          <c:h val="0.73571483711594876"/>
        </c:manualLayout>
      </c:layout>
      <c:barChart>
        <c:barDir val="col"/>
        <c:grouping val="stacked"/>
        <c:varyColors val="0"/>
        <c:ser>
          <c:idx val="0"/>
          <c:order val="0"/>
          <c:tx>
            <c:v>Lignite</c:v>
          </c:tx>
          <c:spPr>
            <a:solidFill>
              <a:srgbClr val="984807"/>
            </a:solidFill>
            <a:ln>
              <a:solidFill>
                <a:srgbClr val="984807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(SELL)'!$B$10:$Z$10</c:f>
              <c:numCache>
                <c:formatCode>General</c:formatCode>
                <c:ptCount val="24"/>
                <c:pt idx="0">
                  <c:v>478</c:v>
                </c:pt>
                <c:pt idx="1">
                  <c:v>308</c:v>
                </c:pt>
                <c:pt idx="2">
                  <c:v>308</c:v>
                </c:pt>
                <c:pt idx="3">
                  <c:v>308</c:v>
                </c:pt>
                <c:pt idx="4">
                  <c:v>308</c:v>
                </c:pt>
                <c:pt idx="5">
                  <c:v>308</c:v>
                </c:pt>
                <c:pt idx="6">
                  <c:v>384</c:v>
                </c:pt>
                <c:pt idx="7">
                  <c:v>616</c:v>
                </c:pt>
                <c:pt idx="8">
                  <c:v>616</c:v>
                </c:pt>
                <c:pt idx="9">
                  <c:v>616</c:v>
                </c:pt>
                <c:pt idx="10">
                  <c:v>616</c:v>
                </c:pt>
                <c:pt idx="11">
                  <c:v>384</c:v>
                </c:pt>
                <c:pt idx="12">
                  <c:v>308</c:v>
                </c:pt>
                <c:pt idx="13">
                  <c:v>308</c:v>
                </c:pt>
                <c:pt idx="14">
                  <c:v>308</c:v>
                </c:pt>
                <c:pt idx="15">
                  <c:v>308</c:v>
                </c:pt>
                <c:pt idx="16">
                  <c:v>308</c:v>
                </c:pt>
                <c:pt idx="17">
                  <c:v>308</c:v>
                </c:pt>
                <c:pt idx="18">
                  <c:v>308</c:v>
                </c:pt>
                <c:pt idx="19">
                  <c:v>308</c:v>
                </c:pt>
                <c:pt idx="20">
                  <c:v>308</c:v>
                </c:pt>
                <c:pt idx="21">
                  <c:v>308</c:v>
                </c:pt>
                <c:pt idx="22">
                  <c:v>308</c:v>
                </c:pt>
                <c:pt idx="23">
                  <c:v>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A4-49D4-83CD-30F97B5F9350}"/>
            </c:ext>
          </c:extLst>
        </c:ser>
        <c:ser>
          <c:idx val="8"/>
          <c:order val="1"/>
          <c:tx>
            <c:v>CRETE Conventional</c:v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accent6">
                  <a:lumMod val="75000"/>
                </a:schemeClr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(SELL)'!$B$11:$Z$11</c:f>
              <c:numCache>
                <c:formatCode>General</c:formatCode>
                <c:ptCount val="24"/>
                <c:pt idx="0">
                  <c:v>141</c:v>
                </c:pt>
                <c:pt idx="1">
                  <c:v>135</c:v>
                </c:pt>
                <c:pt idx="2">
                  <c:v>131</c:v>
                </c:pt>
                <c:pt idx="3">
                  <c:v>129</c:v>
                </c:pt>
                <c:pt idx="4">
                  <c:v>134</c:v>
                </c:pt>
                <c:pt idx="5">
                  <c:v>168</c:v>
                </c:pt>
                <c:pt idx="6">
                  <c:v>299</c:v>
                </c:pt>
                <c:pt idx="7">
                  <c:v>329</c:v>
                </c:pt>
                <c:pt idx="8">
                  <c:v>347</c:v>
                </c:pt>
                <c:pt idx="9">
                  <c:v>346</c:v>
                </c:pt>
                <c:pt idx="10">
                  <c:v>337</c:v>
                </c:pt>
                <c:pt idx="11">
                  <c:v>318</c:v>
                </c:pt>
                <c:pt idx="12">
                  <c:v>304</c:v>
                </c:pt>
                <c:pt idx="13">
                  <c:v>290</c:v>
                </c:pt>
                <c:pt idx="14">
                  <c:v>282</c:v>
                </c:pt>
                <c:pt idx="15">
                  <c:v>286</c:v>
                </c:pt>
                <c:pt idx="16">
                  <c:v>201</c:v>
                </c:pt>
                <c:pt idx="17">
                  <c:v>228</c:v>
                </c:pt>
                <c:pt idx="18">
                  <c:v>258</c:v>
                </c:pt>
                <c:pt idx="19">
                  <c:v>281</c:v>
                </c:pt>
                <c:pt idx="20">
                  <c:v>263</c:v>
                </c:pt>
                <c:pt idx="21">
                  <c:v>217</c:v>
                </c:pt>
                <c:pt idx="22">
                  <c:v>185</c:v>
                </c:pt>
                <c:pt idx="23">
                  <c:v>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3A4-49D4-83CD-30F97B5F9350}"/>
            </c:ext>
          </c:extLst>
        </c:ser>
        <c:ser>
          <c:idx val="1"/>
          <c:order val="2"/>
          <c:tx>
            <c:v>GAS</c:v>
          </c:tx>
          <c:spPr>
            <a:solidFill>
              <a:srgbClr val="FAC090"/>
            </a:solidFill>
            <a:ln>
              <a:solidFill>
                <a:srgbClr val="FAC09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(SELL)'!$B$12:$Z$12</c:f>
              <c:numCache>
                <c:formatCode>General</c:formatCode>
                <c:ptCount val="24"/>
                <c:pt idx="0">
                  <c:v>3086.723</c:v>
                </c:pt>
                <c:pt idx="1">
                  <c:v>2950.36</c:v>
                </c:pt>
                <c:pt idx="2">
                  <c:v>2440.5330000000004</c:v>
                </c:pt>
                <c:pt idx="3">
                  <c:v>2335.9960000000001</c:v>
                </c:pt>
                <c:pt idx="4">
                  <c:v>2265.7640000000001</c:v>
                </c:pt>
                <c:pt idx="5">
                  <c:v>3071.99</c:v>
                </c:pt>
                <c:pt idx="6">
                  <c:v>3095.4230000000002</c:v>
                </c:pt>
                <c:pt idx="7">
                  <c:v>2743.4749999999999</c:v>
                </c:pt>
                <c:pt idx="8">
                  <c:v>2519.0010000000002</c:v>
                </c:pt>
                <c:pt idx="9">
                  <c:v>1870.115</c:v>
                </c:pt>
                <c:pt idx="10">
                  <c:v>1436.741</c:v>
                </c:pt>
                <c:pt idx="11">
                  <c:v>1241.1210000000001</c:v>
                </c:pt>
                <c:pt idx="12">
                  <c:v>807.9</c:v>
                </c:pt>
                <c:pt idx="13">
                  <c:v>727.9</c:v>
                </c:pt>
                <c:pt idx="14">
                  <c:v>727.9</c:v>
                </c:pt>
                <c:pt idx="15">
                  <c:v>769.9</c:v>
                </c:pt>
                <c:pt idx="16">
                  <c:v>1446.9</c:v>
                </c:pt>
                <c:pt idx="17">
                  <c:v>2487.828</c:v>
                </c:pt>
                <c:pt idx="18">
                  <c:v>3302.895</c:v>
                </c:pt>
                <c:pt idx="19">
                  <c:v>3421.6979999999999</c:v>
                </c:pt>
                <c:pt idx="20">
                  <c:v>3549.4630000000002</c:v>
                </c:pt>
                <c:pt idx="21">
                  <c:v>3529.4139999999998</c:v>
                </c:pt>
                <c:pt idx="22">
                  <c:v>3390.59</c:v>
                </c:pt>
                <c:pt idx="23">
                  <c:v>3022.7710000000002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3A4-49D4-83CD-30F97B5F9350}"/>
            </c:ext>
          </c:extLst>
        </c:ser>
        <c:ser>
          <c:idx val="4"/>
          <c:order val="3"/>
          <c:tx>
            <c:v>Imports</c:v>
          </c:tx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(SELL)'!$B$39:$Z$39</c:f>
              <c:numCache>
                <c:formatCode>0.000</c:formatCode>
                <c:ptCount val="24"/>
                <c:pt idx="0">
                  <c:v>300</c:v>
                </c:pt>
                <c:pt idx="1">
                  <c:v>302</c:v>
                </c:pt>
                <c:pt idx="2">
                  <c:v>360</c:v>
                </c:pt>
                <c:pt idx="3">
                  <c:v>338</c:v>
                </c:pt>
                <c:pt idx="4">
                  <c:v>329</c:v>
                </c:pt>
                <c:pt idx="5">
                  <c:v>296</c:v>
                </c:pt>
                <c:pt idx="6">
                  <c:v>276</c:v>
                </c:pt>
                <c:pt idx="7">
                  <c:v>204</c:v>
                </c:pt>
                <c:pt idx="8">
                  <c:v>175</c:v>
                </c:pt>
                <c:pt idx="9">
                  <c:v>126</c:v>
                </c:pt>
                <c:pt idx="10">
                  <c:v>94.188000000000002</c:v>
                </c:pt>
                <c:pt idx="11">
                  <c:v>155</c:v>
                </c:pt>
                <c:pt idx="12">
                  <c:v>183.9</c:v>
                </c:pt>
                <c:pt idx="13">
                  <c:v>113.8</c:v>
                </c:pt>
                <c:pt idx="14">
                  <c:v>45</c:v>
                </c:pt>
                <c:pt idx="15">
                  <c:v>140.80000000000001</c:v>
                </c:pt>
                <c:pt idx="16">
                  <c:v>133</c:v>
                </c:pt>
                <c:pt idx="17">
                  <c:v>149</c:v>
                </c:pt>
                <c:pt idx="18">
                  <c:v>245</c:v>
                </c:pt>
                <c:pt idx="19">
                  <c:v>421</c:v>
                </c:pt>
                <c:pt idx="20">
                  <c:v>338</c:v>
                </c:pt>
                <c:pt idx="21">
                  <c:v>338</c:v>
                </c:pt>
                <c:pt idx="22">
                  <c:v>331</c:v>
                </c:pt>
                <c:pt idx="23">
                  <c:v>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3A4-49D4-83CD-30F97B5F9350}"/>
            </c:ext>
          </c:extLst>
        </c:ser>
        <c:ser>
          <c:idx val="3"/>
          <c:order val="4"/>
          <c:tx>
            <c:v>Renewables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(SELL)'!$B$14:$Z$14</c:f>
              <c:numCache>
                <c:formatCode>General</c:formatCode>
                <c:ptCount val="24"/>
                <c:pt idx="0">
                  <c:v>1423.8540000000003</c:v>
                </c:pt>
                <c:pt idx="1">
                  <c:v>1470.04</c:v>
                </c:pt>
                <c:pt idx="2">
                  <c:v>1497.17</c:v>
                </c:pt>
                <c:pt idx="3">
                  <c:v>1564.8249999999998</c:v>
                </c:pt>
                <c:pt idx="4">
                  <c:v>1649.9280000000003</c:v>
                </c:pt>
                <c:pt idx="5">
                  <c:v>1753.442</c:v>
                </c:pt>
                <c:pt idx="6">
                  <c:v>2009.4980000000003</c:v>
                </c:pt>
                <c:pt idx="7">
                  <c:v>2704.9319999999993</c:v>
                </c:pt>
                <c:pt idx="8">
                  <c:v>3617.1859999999997</c:v>
                </c:pt>
                <c:pt idx="9">
                  <c:v>4513.1269999999986</c:v>
                </c:pt>
                <c:pt idx="10">
                  <c:v>5219.7580000000016</c:v>
                </c:pt>
                <c:pt idx="11">
                  <c:v>5677.9789999999994</c:v>
                </c:pt>
                <c:pt idx="12">
                  <c:v>6002.1470000000018</c:v>
                </c:pt>
                <c:pt idx="13">
                  <c:v>6082.4469999999983</c:v>
                </c:pt>
                <c:pt idx="14">
                  <c:v>5932.2800000000007</c:v>
                </c:pt>
                <c:pt idx="15">
                  <c:v>5481.7429999999986</c:v>
                </c:pt>
                <c:pt idx="16">
                  <c:v>4684.3609999999999</c:v>
                </c:pt>
                <c:pt idx="17">
                  <c:v>3555.784000000001</c:v>
                </c:pt>
                <c:pt idx="18">
                  <c:v>2547.780999999999</c:v>
                </c:pt>
                <c:pt idx="19">
                  <c:v>2117.5010000000002</c:v>
                </c:pt>
                <c:pt idx="20">
                  <c:v>1944.3529999999994</c:v>
                </c:pt>
                <c:pt idx="21">
                  <c:v>1796.905</c:v>
                </c:pt>
                <c:pt idx="22">
                  <c:v>1669.02</c:v>
                </c:pt>
                <c:pt idx="23">
                  <c:v>1564.606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3A4-49D4-83CD-30F97B5F9350}"/>
            </c:ext>
          </c:extLst>
        </c:ser>
        <c:ser>
          <c:idx val="7"/>
          <c:order val="5"/>
          <c:tx>
            <c:v>CRETE Renewables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(SELL)'!$B$15:$Z$15</c:f>
              <c:numCache>
                <c:formatCode>General</c:formatCode>
                <c:ptCount val="24"/>
                <c:pt idx="0">
                  <c:v>24</c:v>
                </c:pt>
                <c:pt idx="1">
                  <c:v>21</c:v>
                </c:pt>
                <c:pt idx="2">
                  <c:v>20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26</c:v>
                </c:pt>
                <c:pt idx="7">
                  <c:v>38</c:v>
                </c:pt>
                <c:pt idx="8">
                  <c:v>52</c:v>
                </c:pt>
                <c:pt idx="9">
                  <c:v>67</c:v>
                </c:pt>
                <c:pt idx="10">
                  <c:v>85</c:v>
                </c:pt>
                <c:pt idx="11">
                  <c:v>101</c:v>
                </c:pt>
                <c:pt idx="12">
                  <c:v>113</c:v>
                </c:pt>
                <c:pt idx="13">
                  <c:v>115</c:v>
                </c:pt>
                <c:pt idx="14">
                  <c:v>108</c:v>
                </c:pt>
                <c:pt idx="15">
                  <c:v>96</c:v>
                </c:pt>
                <c:pt idx="16">
                  <c:v>81</c:v>
                </c:pt>
                <c:pt idx="17">
                  <c:v>64</c:v>
                </c:pt>
                <c:pt idx="18">
                  <c:v>51</c:v>
                </c:pt>
                <c:pt idx="19">
                  <c:v>46</c:v>
                </c:pt>
                <c:pt idx="20">
                  <c:v>40</c:v>
                </c:pt>
                <c:pt idx="21">
                  <c:v>37</c:v>
                </c:pt>
                <c:pt idx="22">
                  <c:v>36</c:v>
                </c:pt>
                <c:pt idx="23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3A4-49D4-83CD-30F97B5F9350}"/>
            </c:ext>
          </c:extLst>
        </c:ser>
        <c:ser>
          <c:idx val="2"/>
          <c:order val="6"/>
          <c:tx>
            <c:v>Hydro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(SELL)'!$B$13:$Z$13</c:f>
              <c:numCache>
                <c:formatCode>General</c:formatCode>
                <c:ptCount val="24"/>
                <c:pt idx="5">
                  <c:v>26</c:v>
                </c:pt>
                <c:pt idx="6">
                  <c:v>226</c:v>
                </c:pt>
                <c:pt idx="7">
                  <c:v>200</c:v>
                </c:pt>
                <c:pt idx="8">
                  <c:v>63</c:v>
                </c:pt>
                <c:pt idx="9">
                  <c:v>26</c:v>
                </c:pt>
                <c:pt idx="10">
                  <c:v>26</c:v>
                </c:pt>
                <c:pt idx="11">
                  <c:v>26</c:v>
                </c:pt>
                <c:pt idx="12">
                  <c:v>26</c:v>
                </c:pt>
                <c:pt idx="17">
                  <c:v>176</c:v>
                </c:pt>
                <c:pt idx="18">
                  <c:v>424</c:v>
                </c:pt>
                <c:pt idx="19">
                  <c:v>1064</c:v>
                </c:pt>
                <c:pt idx="20">
                  <c:v>906</c:v>
                </c:pt>
                <c:pt idx="21">
                  <c:v>626</c:v>
                </c:pt>
                <c:pt idx="22">
                  <c:v>336</c:v>
                </c:pt>
                <c:pt idx="23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3A4-49D4-83CD-30F97B5F9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9239856"/>
        <c:axId val="231102608"/>
      </c:barChart>
      <c:lineChart>
        <c:grouping val="standard"/>
        <c:varyColors val="0"/>
        <c:ser>
          <c:idx val="5"/>
          <c:order val="7"/>
          <c:tx>
            <c:v>Demand</c:v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(BUY)'!$B$4:$Z$4</c:f>
              <c:numCache>
                <c:formatCode>General</c:formatCode>
                <c:ptCount val="24"/>
                <c:pt idx="0">
                  <c:v>5453.5770000000011</c:v>
                </c:pt>
                <c:pt idx="1">
                  <c:v>5186.4480000000021</c:v>
                </c:pt>
                <c:pt idx="2">
                  <c:v>4756.6590000000006</c:v>
                </c:pt>
                <c:pt idx="3">
                  <c:v>4695.8550000000005</c:v>
                </c:pt>
                <c:pt idx="4">
                  <c:v>4707.6720000000005</c:v>
                </c:pt>
                <c:pt idx="5">
                  <c:v>5645.436999999999</c:v>
                </c:pt>
                <c:pt idx="6">
                  <c:v>6315.9210000000012</c:v>
                </c:pt>
                <c:pt idx="7">
                  <c:v>6835.4070000000002</c:v>
                </c:pt>
                <c:pt idx="8">
                  <c:v>7389.1870000000008</c:v>
                </c:pt>
                <c:pt idx="9">
                  <c:v>7564.2420000000002</c:v>
                </c:pt>
                <c:pt idx="10">
                  <c:v>7814.6870000000017</c:v>
                </c:pt>
                <c:pt idx="11">
                  <c:v>7903.1000000000013</c:v>
                </c:pt>
                <c:pt idx="12">
                  <c:v>7744.9890000000023</c:v>
                </c:pt>
                <c:pt idx="13">
                  <c:v>7637.1440000000002</c:v>
                </c:pt>
                <c:pt idx="14">
                  <c:v>7403.18</c:v>
                </c:pt>
                <c:pt idx="15">
                  <c:v>7082.4599999999991</c:v>
                </c:pt>
                <c:pt idx="16">
                  <c:v>6854.2680000000018</c:v>
                </c:pt>
                <c:pt idx="17">
                  <c:v>6968.612000000001</c:v>
                </c:pt>
                <c:pt idx="18">
                  <c:v>7136.6759999999977</c:v>
                </c:pt>
                <c:pt idx="19">
                  <c:v>7659.1989999999978</c:v>
                </c:pt>
                <c:pt idx="20">
                  <c:v>7348.8160000000007</c:v>
                </c:pt>
                <c:pt idx="21">
                  <c:v>6852.3190000000004</c:v>
                </c:pt>
                <c:pt idx="22">
                  <c:v>6255.5640000000003</c:v>
                </c:pt>
                <c:pt idx="23">
                  <c:v>5564.3920000000007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3A4-49D4-83CD-30F97B5F9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239856"/>
        <c:axId val="231102608"/>
      </c:lineChart>
      <c:lineChart>
        <c:grouping val="standard"/>
        <c:varyColors val="0"/>
        <c:ser>
          <c:idx val="6"/>
          <c:order val="8"/>
          <c:tx>
            <c:v>GR-MCP</c:v>
          </c:tx>
          <c:spPr>
            <a:ln w="25400" cap="rnd" cmpd="sng">
              <a:solidFill>
                <a:srgbClr val="0070C0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rgbClr val="0070C0"/>
              </a:solidFill>
              <a:ln w="41275">
                <a:solidFill>
                  <a:srgbClr val="0070C0"/>
                </a:solidFill>
              </a:ln>
              <a:effectLst/>
            </c:spPr>
          </c:marker>
          <c:cat>
            <c:numRef>
              <c:f>'SPOT_Summary (SELL)'!$B$2:$Z$2</c:f>
              <c:numCache>
                <c:formatCode>00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'SPOT_Summary (SELL)'!$B$7:$Z$7</c:f>
              <c:numCache>
                <c:formatCode>0.00</c:formatCode>
                <c:ptCount val="24"/>
                <c:pt idx="0">
                  <c:v>78.12</c:v>
                </c:pt>
                <c:pt idx="1">
                  <c:v>80</c:v>
                </c:pt>
                <c:pt idx="2">
                  <c:v>77.650000000000006</c:v>
                </c:pt>
                <c:pt idx="3">
                  <c:v>77.17</c:v>
                </c:pt>
                <c:pt idx="4">
                  <c:v>76.98</c:v>
                </c:pt>
                <c:pt idx="5">
                  <c:v>84.43</c:v>
                </c:pt>
                <c:pt idx="6">
                  <c:v>99.55</c:v>
                </c:pt>
                <c:pt idx="7">
                  <c:v>83.09</c:v>
                </c:pt>
                <c:pt idx="8">
                  <c:v>89.06</c:v>
                </c:pt>
                <c:pt idx="9">
                  <c:v>76.88</c:v>
                </c:pt>
                <c:pt idx="10">
                  <c:v>77.7</c:v>
                </c:pt>
                <c:pt idx="11">
                  <c:v>76.739999999999995</c:v>
                </c:pt>
                <c:pt idx="12">
                  <c:v>73.92</c:v>
                </c:pt>
                <c:pt idx="13">
                  <c:v>61.32</c:v>
                </c:pt>
                <c:pt idx="14">
                  <c:v>42.54</c:v>
                </c:pt>
                <c:pt idx="15">
                  <c:v>60</c:v>
                </c:pt>
                <c:pt idx="16">
                  <c:v>73.180000000000007</c:v>
                </c:pt>
                <c:pt idx="17">
                  <c:v>78.77</c:v>
                </c:pt>
                <c:pt idx="18">
                  <c:v>83.55</c:v>
                </c:pt>
                <c:pt idx="19">
                  <c:v>90.08</c:v>
                </c:pt>
                <c:pt idx="20">
                  <c:v>122.01</c:v>
                </c:pt>
                <c:pt idx="21">
                  <c:v>99.66</c:v>
                </c:pt>
                <c:pt idx="22">
                  <c:v>91.35</c:v>
                </c:pt>
                <c:pt idx="23">
                  <c:v>79.75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3A4-49D4-83CD-30F97B5F93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1103392"/>
        <c:axId val="231103000"/>
      </c:lineChart>
      <c:catAx>
        <c:axId val="2292398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Market Time Unit (CET-Hr)</a:t>
                </a:r>
              </a:p>
            </c:rich>
          </c:tx>
          <c:layout>
            <c:manualLayout>
              <c:xMode val="edge"/>
              <c:yMode val="edge"/>
              <c:x val="0.40611532574781151"/>
              <c:y val="0.942361003894121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2608"/>
        <c:crosses val="autoZero"/>
        <c:auto val="1"/>
        <c:lblAlgn val="ctr"/>
        <c:lblOffset val="100"/>
        <c:noMultiLvlLbl val="0"/>
      </c:catAx>
      <c:valAx>
        <c:axId val="231102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Volume (MWh)</a:t>
                </a:r>
              </a:p>
            </c:rich>
          </c:tx>
          <c:layout>
            <c:manualLayout>
              <c:xMode val="edge"/>
              <c:yMode val="edge"/>
              <c:x val="6.1164849755849376E-3"/>
              <c:y val="0.3847942530299153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29239856"/>
        <c:crosses val="autoZero"/>
        <c:crossBetween val="between"/>
      </c:valAx>
      <c:valAx>
        <c:axId val="23110300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GR-MCP (</a:t>
                </a:r>
                <a:r>
                  <a:rPr lang="el-GR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€</a:t>
                </a:r>
                <a:r>
                  <a:rPr lang="en-US" sz="1400" b="1">
                    <a:solidFill>
                      <a:schemeClr val="accent5">
                        <a:lumMod val="50000"/>
                      </a:schemeClr>
                    </a:solidFill>
                    <a:latin typeface="Century Gothic" panose="020B0502020202020204" pitchFamily="34" charset="0"/>
                    <a:cs typeface="Arial" panose="020B0604020202020204" pitchFamily="34" charset="0"/>
                  </a:rPr>
                  <a:t>/MWh)</a:t>
                </a:r>
              </a:p>
            </c:rich>
          </c:tx>
          <c:layout>
            <c:manualLayout>
              <c:xMode val="edge"/>
              <c:yMode val="edge"/>
              <c:x val="0.96595699316536188"/>
              <c:y val="0.358057142367008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5">
                      <a:lumMod val="50000"/>
                    </a:schemeClr>
                  </a:solidFill>
                  <a:latin typeface="Century Gothic" panose="020B0502020202020204" pitchFamily="34" charset="0"/>
                  <a:ea typeface="+mn-ea"/>
                  <a:cs typeface="Arial" panose="020B0604020202020204" pitchFamily="34" charset="0"/>
                </a:defRPr>
              </a:pPr>
              <a:endParaRPr lang="el-GR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accent5">
                    <a:lumMod val="50000"/>
                  </a:schemeClr>
                </a:solidFill>
                <a:latin typeface="Century Gothic" panose="020B0502020202020204" pitchFamily="34" charset="0"/>
                <a:ea typeface="+mn-ea"/>
                <a:cs typeface="Arial" panose="020B0604020202020204" pitchFamily="34" charset="0"/>
              </a:defRPr>
            </a:pPr>
            <a:endParaRPr lang="el-GR"/>
          </a:p>
        </c:txPr>
        <c:crossAx val="231103392"/>
        <c:crosses val="max"/>
        <c:crossBetween val="between"/>
      </c:valAx>
      <c:catAx>
        <c:axId val="231103392"/>
        <c:scaling>
          <c:orientation val="minMax"/>
        </c:scaling>
        <c:delete val="1"/>
        <c:axPos val="b"/>
        <c:numFmt formatCode="00" sourceLinked="1"/>
        <c:majorTickMark val="out"/>
        <c:minorTickMark val="none"/>
        <c:tickLblPos val="nextTo"/>
        <c:crossAx val="23110300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031024513082412E-3"/>
          <c:y val="1.7450176550173495E-2"/>
          <c:w val="0.98591279169085089"/>
          <c:h val="8.91831649014736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accent5">
                  <a:lumMod val="50000"/>
                </a:schemeClr>
              </a:solidFill>
              <a:latin typeface="Century Gothic" panose="020B0502020202020204" pitchFamily="34" charset="0"/>
              <a:ea typeface="+mn-ea"/>
              <a:cs typeface="Arial" panose="020B0604020202020204" pitchFamily="34" charset="0"/>
            </a:defRPr>
          </a:pPr>
          <a:endParaRPr lang="el-G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l-G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55"/>
  <sheetViews>
    <sheetView zoomScale="12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8171" cy="60789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A51"/>
  <sheetViews>
    <sheetView showGridLines="0" tabSelected="1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AA8" sqref="AA8"/>
    </sheetView>
  </sheetViews>
  <sheetFormatPr defaultColWidth="9.140625" defaultRowHeight="15.95" customHeight="1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2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5453.5769999999993</v>
      </c>
      <c r="C4" s="18">
        <v>5186.4000000000005</v>
      </c>
      <c r="D4" s="18">
        <v>4756.7029999999995</v>
      </c>
      <c r="E4" s="18">
        <v>4695.8210000000008</v>
      </c>
      <c r="F4" s="18">
        <v>4707.692</v>
      </c>
      <c r="G4" s="18">
        <v>5645.4319999999998</v>
      </c>
      <c r="H4" s="18">
        <v>6315.9209999999985</v>
      </c>
      <c r="I4" s="18">
        <v>6835.4070000000002</v>
      </c>
      <c r="J4" s="18">
        <v>7389.1870000000008</v>
      </c>
      <c r="K4" s="18">
        <v>7564.2419999999993</v>
      </c>
      <c r="L4" s="18">
        <v>7814.6870000000026</v>
      </c>
      <c r="M4" s="18">
        <v>7903.0999999999985</v>
      </c>
      <c r="N4" s="18">
        <v>7744.9470000000019</v>
      </c>
      <c r="O4" s="18">
        <v>7637.1469999999972</v>
      </c>
      <c r="P4" s="18">
        <v>7403.1799999999994</v>
      </c>
      <c r="Q4" s="18">
        <v>7082.4429999999984</v>
      </c>
      <c r="R4" s="18">
        <v>6854.2610000000004</v>
      </c>
      <c r="S4" s="18">
        <v>6968.6119999999992</v>
      </c>
      <c r="T4" s="18">
        <v>7136.6760000000013</v>
      </c>
      <c r="U4" s="18">
        <v>7659.1989999999996</v>
      </c>
      <c r="V4" s="18">
        <v>7348.8160000000007</v>
      </c>
      <c r="W4" s="18">
        <v>6852.3190000000013</v>
      </c>
      <c r="X4" s="18">
        <v>6255.6100000000006</v>
      </c>
      <c r="Y4" s="18">
        <v>5564.3770000000022</v>
      </c>
      <c r="Z4" s="19"/>
      <c r="AA4" s="20">
        <f>SUM(B4:Z4)</f>
        <v>158775.75599999996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78.12</v>
      </c>
      <c r="C7" s="28">
        <v>80</v>
      </c>
      <c r="D7" s="28">
        <v>77.650000000000006</v>
      </c>
      <c r="E7" s="28">
        <v>77.17</v>
      </c>
      <c r="F7" s="28">
        <v>76.98</v>
      </c>
      <c r="G7" s="28">
        <v>84.43</v>
      </c>
      <c r="H7" s="28">
        <v>99.55</v>
      </c>
      <c r="I7" s="28">
        <v>83.09</v>
      </c>
      <c r="J7" s="28">
        <v>89.06</v>
      </c>
      <c r="K7" s="28">
        <v>76.88</v>
      </c>
      <c r="L7" s="28">
        <v>77.7</v>
      </c>
      <c r="M7" s="28">
        <v>76.739999999999995</v>
      </c>
      <c r="N7" s="28">
        <v>73.92</v>
      </c>
      <c r="O7" s="28">
        <v>61.32</v>
      </c>
      <c r="P7" s="28">
        <v>42.54</v>
      </c>
      <c r="Q7" s="28">
        <v>60</v>
      </c>
      <c r="R7" s="28">
        <v>73.180000000000007</v>
      </c>
      <c r="S7" s="28">
        <v>78.77</v>
      </c>
      <c r="T7" s="28">
        <v>83.55</v>
      </c>
      <c r="U7" s="28">
        <v>90.08</v>
      </c>
      <c r="V7" s="28">
        <v>122.01</v>
      </c>
      <c r="W7" s="28">
        <v>99.66</v>
      </c>
      <c r="X7" s="28">
        <v>91.35</v>
      </c>
      <c r="Y7" s="28">
        <v>79.75</v>
      </c>
      <c r="Z7" s="29"/>
      <c r="AA7" s="30">
        <f>IF(SUM(B7:Z7)&lt;&gt;0,AVERAGEIF(B7:Z7,"&lt;&gt;"""),"")</f>
        <v>80.562499999999986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>
        <v>478</v>
      </c>
      <c r="C10" s="42">
        <v>308</v>
      </c>
      <c r="D10" s="42">
        <v>308</v>
      </c>
      <c r="E10" s="42">
        <v>308</v>
      </c>
      <c r="F10" s="42">
        <v>308</v>
      </c>
      <c r="G10" s="42">
        <v>308</v>
      </c>
      <c r="H10" s="42">
        <v>384</v>
      </c>
      <c r="I10" s="42">
        <v>616</v>
      </c>
      <c r="J10" s="42">
        <v>616</v>
      </c>
      <c r="K10" s="42">
        <v>616</v>
      </c>
      <c r="L10" s="42">
        <v>616</v>
      </c>
      <c r="M10" s="42">
        <v>384</v>
      </c>
      <c r="N10" s="42">
        <v>308</v>
      </c>
      <c r="O10" s="42">
        <v>308</v>
      </c>
      <c r="P10" s="42">
        <v>308</v>
      </c>
      <c r="Q10" s="42">
        <v>308</v>
      </c>
      <c r="R10" s="42">
        <v>308</v>
      </c>
      <c r="S10" s="42">
        <v>308</v>
      </c>
      <c r="T10" s="42">
        <v>308</v>
      </c>
      <c r="U10" s="42">
        <v>308</v>
      </c>
      <c r="V10" s="42">
        <v>308</v>
      </c>
      <c r="W10" s="42">
        <v>308</v>
      </c>
      <c r="X10" s="42">
        <v>308</v>
      </c>
      <c r="Y10" s="42">
        <v>308</v>
      </c>
      <c r="Z10" s="43"/>
      <c r="AA10" s="44">
        <f t="shared" ref="AA10:AA15" si="0">SUM(B10:Z10)</f>
        <v>8946</v>
      </c>
    </row>
    <row r="11" spans="1:27" ht="24.95" customHeight="1" x14ac:dyDescent="0.2">
      <c r="A11" s="45" t="s">
        <v>7</v>
      </c>
      <c r="B11" s="46">
        <v>141</v>
      </c>
      <c r="C11" s="47">
        <v>135</v>
      </c>
      <c r="D11" s="47">
        <v>131</v>
      </c>
      <c r="E11" s="47">
        <v>129</v>
      </c>
      <c r="F11" s="47">
        <v>134</v>
      </c>
      <c r="G11" s="47">
        <v>168</v>
      </c>
      <c r="H11" s="47">
        <v>299</v>
      </c>
      <c r="I11" s="47">
        <v>329</v>
      </c>
      <c r="J11" s="47">
        <v>347</v>
      </c>
      <c r="K11" s="47">
        <v>346</v>
      </c>
      <c r="L11" s="47">
        <v>337</v>
      </c>
      <c r="M11" s="47">
        <v>318</v>
      </c>
      <c r="N11" s="47">
        <v>304</v>
      </c>
      <c r="O11" s="47">
        <v>290</v>
      </c>
      <c r="P11" s="47">
        <v>282</v>
      </c>
      <c r="Q11" s="47">
        <v>286</v>
      </c>
      <c r="R11" s="47">
        <v>201</v>
      </c>
      <c r="S11" s="47">
        <v>228</v>
      </c>
      <c r="T11" s="47">
        <v>258</v>
      </c>
      <c r="U11" s="47">
        <v>281</v>
      </c>
      <c r="V11" s="47">
        <v>263</v>
      </c>
      <c r="W11" s="47">
        <v>217</v>
      </c>
      <c r="X11" s="47">
        <v>185</v>
      </c>
      <c r="Y11" s="47">
        <v>152</v>
      </c>
      <c r="Z11" s="48"/>
      <c r="AA11" s="49">
        <f t="shared" si="0"/>
        <v>5761</v>
      </c>
    </row>
    <row r="12" spans="1:27" ht="24.95" customHeight="1" x14ac:dyDescent="0.2">
      <c r="A12" s="50" t="s">
        <v>8</v>
      </c>
      <c r="B12" s="51">
        <v>3086.723</v>
      </c>
      <c r="C12" s="52">
        <v>2950.36</v>
      </c>
      <c r="D12" s="52">
        <v>2440.5330000000004</v>
      </c>
      <c r="E12" s="52">
        <v>2335.9960000000001</v>
      </c>
      <c r="F12" s="52">
        <v>2265.7640000000001</v>
      </c>
      <c r="G12" s="52">
        <v>3071.99</v>
      </c>
      <c r="H12" s="52">
        <v>3095.4230000000002</v>
      </c>
      <c r="I12" s="52">
        <v>2743.4749999999999</v>
      </c>
      <c r="J12" s="52">
        <v>2519.0010000000002</v>
      </c>
      <c r="K12" s="52">
        <v>1870.115</v>
      </c>
      <c r="L12" s="52">
        <v>1436.741</v>
      </c>
      <c r="M12" s="52">
        <v>1241.1210000000001</v>
      </c>
      <c r="N12" s="52">
        <v>807.9</v>
      </c>
      <c r="O12" s="52">
        <v>727.9</v>
      </c>
      <c r="P12" s="52">
        <v>727.9</v>
      </c>
      <c r="Q12" s="52">
        <v>769.9</v>
      </c>
      <c r="R12" s="52">
        <v>1446.9</v>
      </c>
      <c r="S12" s="52">
        <v>2487.828</v>
      </c>
      <c r="T12" s="52">
        <v>3302.895</v>
      </c>
      <c r="U12" s="52">
        <v>3421.6979999999999</v>
      </c>
      <c r="V12" s="52">
        <v>3549.4630000000002</v>
      </c>
      <c r="W12" s="52">
        <v>3529.4139999999998</v>
      </c>
      <c r="X12" s="52">
        <v>3390.59</v>
      </c>
      <c r="Y12" s="52">
        <v>3022.7710000000002</v>
      </c>
      <c r="Z12" s="53"/>
      <c r="AA12" s="54">
        <f t="shared" si="0"/>
        <v>56242.401000000005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>
        <v>26</v>
      </c>
      <c r="H13" s="52">
        <v>226</v>
      </c>
      <c r="I13" s="52">
        <v>200</v>
      </c>
      <c r="J13" s="52">
        <v>63</v>
      </c>
      <c r="K13" s="52">
        <v>26</v>
      </c>
      <c r="L13" s="52">
        <v>26</v>
      </c>
      <c r="M13" s="52">
        <v>26</v>
      </c>
      <c r="N13" s="52">
        <v>26</v>
      </c>
      <c r="O13" s="52"/>
      <c r="P13" s="52"/>
      <c r="Q13" s="52"/>
      <c r="R13" s="52"/>
      <c r="S13" s="52">
        <v>176</v>
      </c>
      <c r="T13" s="52">
        <v>424</v>
      </c>
      <c r="U13" s="52">
        <v>1064</v>
      </c>
      <c r="V13" s="52">
        <v>906</v>
      </c>
      <c r="W13" s="52">
        <v>626</v>
      </c>
      <c r="X13" s="52">
        <v>336</v>
      </c>
      <c r="Y13" s="52">
        <v>150</v>
      </c>
      <c r="Z13" s="53"/>
      <c r="AA13" s="54">
        <f t="shared" si="0"/>
        <v>4301</v>
      </c>
    </row>
    <row r="14" spans="1:27" ht="24.95" customHeight="1" x14ac:dyDescent="0.2">
      <c r="A14" s="55" t="s">
        <v>10</v>
      </c>
      <c r="B14" s="56">
        <v>1423.8540000000003</v>
      </c>
      <c r="C14" s="57">
        <v>1470.04</v>
      </c>
      <c r="D14" s="57">
        <v>1497.17</v>
      </c>
      <c r="E14" s="57">
        <v>1564.8249999999998</v>
      </c>
      <c r="F14" s="57">
        <v>1649.9280000000003</v>
      </c>
      <c r="G14" s="57">
        <v>1753.442</v>
      </c>
      <c r="H14" s="57">
        <v>2009.4980000000003</v>
      </c>
      <c r="I14" s="57">
        <v>2704.9319999999993</v>
      </c>
      <c r="J14" s="57">
        <v>3617.1859999999997</v>
      </c>
      <c r="K14" s="57">
        <v>4513.1269999999986</v>
      </c>
      <c r="L14" s="57">
        <v>5219.7580000000016</v>
      </c>
      <c r="M14" s="57">
        <v>5677.9789999999994</v>
      </c>
      <c r="N14" s="57">
        <v>6002.1470000000018</v>
      </c>
      <c r="O14" s="57">
        <v>6082.4469999999983</v>
      </c>
      <c r="P14" s="57">
        <v>5932.2800000000007</v>
      </c>
      <c r="Q14" s="57">
        <v>5481.7429999999986</v>
      </c>
      <c r="R14" s="57">
        <v>4684.3609999999999</v>
      </c>
      <c r="S14" s="57">
        <v>3555.784000000001</v>
      </c>
      <c r="T14" s="57">
        <v>2547.780999999999</v>
      </c>
      <c r="U14" s="57">
        <v>2117.5010000000002</v>
      </c>
      <c r="V14" s="57">
        <v>1944.3529999999994</v>
      </c>
      <c r="W14" s="57">
        <v>1796.905</v>
      </c>
      <c r="X14" s="57">
        <v>1669.02</v>
      </c>
      <c r="Y14" s="57">
        <v>1564.606</v>
      </c>
      <c r="Z14" s="58"/>
      <c r="AA14" s="59">
        <f t="shared" si="0"/>
        <v>76480.667000000001</v>
      </c>
    </row>
    <row r="15" spans="1:27" ht="24.95" customHeight="1" x14ac:dyDescent="0.2">
      <c r="A15" s="55" t="s">
        <v>11</v>
      </c>
      <c r="B15" s="56">
        <v>24</v>
      </c>
      <c r="C15" s="57">
        <v>21</v>
      </c>
      <c r="D15" s="57">
        <v>20</v>
      </c>
      <c r="E15" s="57">
        <v>20</v>
      </c>
      <c r="F15" s="57">
        <v>21</v>
      </c>
      <c r="G15" s="57">
        <v>22</v>
      </c>
      <c r="H15" s="57">
        <v>26</v>
      </c>
      <c r="I15" s="57">
        <v>38</v>
      </c>
      <c r="J15" s="57">
        <v>52</v>
      </c>
      <c r="K15" s="57">
        <v>67</v>
      </c>
      <c r="L15" s="57">
        <v>85</v>
      </c>
      <c r="M15" s="57">
        <v>101</v>
      </c>
      <c r="N15" s="57">
        <v>113</v>
      </c>
      <c r="O15" s="57">
        <v>115</v>
      </c>
      <c r="P15" s="57">
        <v>108</v>
      </c>
      <c r="Q15" s="57">
        <v>96</v>
      </c>
      <c r="R15" s="57">
        <v>81</v>
      </c>
      <c r="S15" s="57">
        <v>64</v>
      </c>
      <c r="T15" s="57">
        <v>51</v>
      </c>
      <c r="U15" s="57">
        <v>46</v>
      </c>
      <c r="V15" s="57">
        <v>40</v>
      </c>
      <c r="W15" s="57">
        <v>37</v>
      </c>
      <c r="X15" s="57">
        <v>36</v>
      </c>
      <c r="Y15" s="57">
        <v>36</v>
      </c>
      <c r="Z15" s="58"/>
      <c r="AA15" s="59">
        <f t="shared" si="0"/>
        <v>1320</v>
      </c>
    </row>
    <row r="16" spans="1:27" ht="30" customHeight="1" thickBot="1" x14ac:dyDescent="0.25">
      <c r="A16" s="60" t="s">
        <v>12</v>
      </c>
      <c r="B16" s="61">
        <f>IF(LEN(B$2)&gt;0,SUM(B10:B15),"")</f>
        <v>5153.5770000000002</v>
      </c>
      <c r="C16" s="62">
        <f t="shared" ref="C16:Z16" si="1">IF(LEN(C$2)&gt;0,SUM(C10:C15),"")</f>
        <v>4884.3999999999996</v>
      </c>
      <c r="D16" s="62">
        <f t="shared" si="1"/>
        <v>4396.7030000000004</v>
      </c>
      <c r="E16" s="62">
        <f t="shared" si="1"/>
        <v>4357.8209999999999</v>
      </c>
      <c r="F16" s="62">
        <f t="shared" si="1"/>
        <v>4378.6920000000009</v>
      </c>
      <c r="G16" s="62">
        <f t="shared" si="1"/>
        <v>5349.4319999999998</v>
      </c>
      <c r="H16" s="62">
        <f t="shared" si="1"/>
        <v>6039.9210000000003</v>
      </c>
      <c r="I16" s="62">
        <f t="shared" si="1"/>
        <v>6631.4069999999992</v>
      </c>
      <c r="J16" s="62">
        <f t="shared" si="1"/>
        <v>7214.1869999999999</v>
      </c>
      <c r="K16" s="62">
        <f t="shared" si="1"/>
        <v>7438.2419999999984</v>
      </c>
      <c r="L16" s="62">
        <f t="shared" si="1"/>
        <v>7720.4990000000016</v>
      </c>
      <c r="M16" s="62">
        <f t="shared" si="1"/>
        <v>7748.0999999999995</v>
      </c>
      <c r="N16" s="62">
        <f t="shared" si="1"/>
        <v>7561.0470000000023</v>
      </c>
      <c r="O16" s="62">
        <f t="shared" si="1"/>
        <v>7523.3469999999979</v>
      </c>
      <c r="P16" s="62">
        <f t="shared" si="1"/>
        <v>7358.18</v>
      </c>
      <c r="Q16" s="62">
        <f t="shared" si="1"/>
        <v>6941.6429999999982</v>
      </c>
      <c r="R16" s="62">
        <f t="shared" si="1"/>
        <v>6721.2610000000004</v>
      </c>
      <c r="S16" s="62">
        <f t="shared" si="1"/>
        <v>6819.612000000001</v>
      </c>
      <c r="T16" s="62">
        <f t="shared" si="1"/>
        <v>6891.6759999999995</v>
      </c>
      <c r="U16" s="62">
        <f t="shared" si="1"/>
        <v>7238.1990000000005</v>
      </c>
      <c r="V16" s="62">
        <f t="shared" si="1"/>
        <v>7010.8159999999989</v>
      </c>
      <c r="W16" s="62">
        <f t="shared" si="1"/>
        <v>6514.3189999999995</v>
      </c>
      <c r="X16" s="62">
        <f t="shared" si="1"/>
        <v>5924.6100000000006</v>
      </c>
      <c r="Y16" s="62">
        <f t="shared" si="1"/>
        <v>5233.3770000000004</v>
      </c>
      <c r="Z16" s="63" t="str">
        <f t="shared" si="1"/>
        <v/>
      </c>
      <c r="AA16" s="64">
        <f>SUM(AA10:AA15)</f>
        <v>153051.06800000003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3"/>
      <c r="AA19" s="74">
        <f t="shared" ref="AA19:AA24" si="2">SUM(B19:Z19)</f>
        <v>0</v>
      </c>
    </row>
    <row r="20" spans="1:27" ht="24.95" customHeight="1" x14ac:dyDescent="0.2">
      <c r="A20" s="75" t="s">
        <v>15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8"/>
      <c r="AA20" s="79">
        <f t="shared" si="2"/>
        <v>0</v>
      </c>
    </row>
    <row r="21" spans="1:27" ht="24.95" customHeight="1" x14ac:dyDescent="0.2">
      <c r="A21" s="75" t="s">
        <v>16</v>
      </c>
      <c r="B21" s="80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78"/>
      <c r="AA21" s="79">
        <f t="shared" si="2"/>
        <v>0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9">
        <f t="shared" si="2"/>
        <v>0</v>
      </c>
    </row>
    <row r="24" spans="1:27" ht="24.95" customHeight="1" x14ac:dyDescent="0.2">
      <c r="A24" s="85" t="s">
        <v>19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9">
        <f t="shared" si="2"/>
        <v>0</v>
      </c>
    </row>
    <row r="25" spans="1:27" ht="30" customHeight="1" thickBot="1" x14ac:dyDescent="0.25">
      <c r="A25" s="86" t="s">
        <v>20</v>
      </c>
      <c r="B25" s="87">
        <f>IF(LEN(B$2)&gt;0,SUM(B19:B24),"")</f>
        <v>0</v>
      </c>
      <c r="C25" s="88">
        <f t="shared" ref="C25:Z25" si="3">IF(LEN(C$2)&gt;0,SUM(C19:C24),"")</f>
        <v>0</v>
      </c>
      <c r="D25" s="88">
        <f t="shared" si="3"/>
        <v>0</v>
      </c>
      <c r="E25" s="88">
        <f t="shared" si="3"/>
        <v>0</v>
      </c>
      <c r="F25" s="88">
        <f t="shared" si="3"/>
        <v>0</v>
      </c>
      <c r="G25" s="88">
        <f t="shared" si="3"/>
        <v>0</v>
      </c>
      <c r="H25" s="88">
        <f t="shared" si="3"/>
        <v>0</v>
      </c>
      <c r="I25" s="88">
        <f t="shared" si="3"/>
        <v>0</v>
      </c>
      <c r="J25" s="88">
        <f t="shared" si="3"/>
        <v>0</v>
      </c>
      <c r="K25" s="88">
        <f t="shared" si="3"/>
        <v>0</v>
      </c>
      <c r="L25" s="88">
        <f t="shared" si="3"/>
        <v>0</v>
      </c>
      <c r="M25" s="88">
        <f t="shared" si="3"/>
        <v>0</v>
      </c>
      <c r="N25" s="88">
        <f t="shared" si="3"/>
        <v>0</v>
      </c>
      <c r="O25" s="88">
        <f t="shared" si="3"/>
        <v>0</v>
      </c>
      <c r="P25" s="88">
        <f t="shared" si="3"/>
        <v>0</v>
      </c>
      <c r="Q25" s="88">
        <f t="shared" si="3"/>
        <v>0</v>
      </c>
      <c r="R25" s="88">
        <f t="shared" si="3"/>
        <v>0</v>
      </c>
      <c r="S25" s="88">
        <f t="shared" si="3"/>
        <v>0</v>
      </c>
      <c r="T25" s="88">
        <f t="shared" si="3"/>
        <v>0</v>
      </c>
      <c r="U25" s="88">
        <f t="shared" si="3"/>
        <v>0</v>
      </c>
      <c r="V25" s="88">
        <f t="shared" si="3"/>
        <v>0</v>
      </c>
      <c r="W25" s="88">
        <f t="shared" si="3"/>
        <v>0</v>
      </c>
      <c r="X25" s="88">
        <f t="shared" si="3"/>
        <v>0</v>
      </c>
      <c r="Y25" s="88">
        <f t="shared" si="3"/>
        <v>0</v>
      </c>
      <c r="Z25" s="89" t="str">
        <f t="shared" si="3"/>
        <v/>
      </c>
      <c r="AA25" s="90">
        <f>SUM(AA19:AA24)</f>
        <v>0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21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1728.9</v>
      </c>
      <c r="C28" s="72">
        <v>1749.9</v>
      </c>
      <c r="D28" s="72">
        <v>1783.9</v>
      </c>
      <c r="E28" s="72">
        <v>1834.9</v>
      </c>
      <c r="F28" s="72">
        <v>1906.9</v>
      </c>
      <c r="G28" s="72">
        <v>2042.9</v>
      </c>
      <c r="H28" s="72">
        <v>2627.9</v>
      </c>
      <c r="I28" s="72">
        <v>3202.9</v>
      </c>
      <c r="J28" s="72">
        <v>3516.9</v>
      </c>
      <c r="K28" s="72">
        <v>3875.9</v>
      </c>
      <c r="L28" s="72">
        <v>4130.8999999999996</v>
      </c>
      <c r="M28" s="72">
        <v>4117.8999999999996</v>
      </c>
      <c r="N28" s="72">
        <v>4149.8999999999996</v>
      </c>
      <c r="O28" s="72">
        <v>4130.8999999999996</v>
      </c>
      <c r="P28" s="72">
        <v>4016.9</v>
      </c>
      <c r="Q28" s="72">
        <v>3767.9</v>
      </c>
      <c r="R28" s="72">
        <v>3272.9</v>
      </c>
      <c r="S28" s="72">
        <v>2955.9</v>
      </c>
      <c r="T28" s="72">
        <v>2831.9</v>
      </c>
      <c r="U28" s="72">
        <v>3147.9</v>
      </c>
      <c r="V28" s="72">
        <v>2865.9</v>
      </c>
      <c r="W28" s="72">
        <v>2434.9</v>
      </c>
      <c r="X28" s="72">
        <v>2185.9</v>
      </c>
      <c r="Y28" s="72">
        <v>1899.9</v>
      </c>
      <c r="Z28" s="73"/>
      <c r="AA28" s="74">
        <f>SUM(B28:Z28)</f>
        <v>70180.600000000006</v>
      </c>
    </row>
    <row r="29" spans="1:27" ht="24.95" customHeight="1" x14ac:dyDescent="0.2">
      <c r="A29" s="75" t="s">
        <v>23</v>
      </c>
      <c r="B29" s="76">
        <v>1496.6769999999999</v>
      </c>
      <c r="C29" s="77">
        <v>1887.5</v>
      </c>
      <c r="D29" s="77">
        <v>1423.8030000000001</v>
      </c>
      <c r="E29" s="77">
        <v>1311.921</v>
      </c>
      <c r="F29" s="77">
        <v>1251.7919999999999</v>
      </c>
      <c r="G29" s="77">
        <v>2033.5319999999999</v>
      </c>
      <c r="H29" s="77">
        <v>1939.021</v>
      </c>
      <c r="I29" s="77">
        <v>1933.5070000000001</v>
      </c>
      <c r="J29" s="77">
        <v>2467.2869999999998</v>
      </c>
      <c r="K29" s="77">
        <v>2389.3420000000001</v>
      </c>
      <c r="L29" s="77">
        <v>2869.7869999999998</v>
      </c>
      <c r="M29" s="77">
        <v>2989.2</v>
      </c>
      <c r="N29" s="77">
        <v>3132.1469999999999</v>
      </c>
      <c r="O29" s="77">
        <v>3033.4470000000001</v>
      </c>
      <c r="P29" s="77">
        <v>2982.28</v>
      </c>
      <c r="Q29" s="77">
        <v>2772.7429999999999</v>
      </c>
      <c r="R29" s="77">
        <v>2458.3609999999999</v>
      </c>
      <c r="S29" s="77">
        <v>2379.712</v>
      </c>
      <c r="T29" s="77">
        <v>2045.7760000000001</v>
      </c>
      <c r="U29" s="77">
        <v>2141.299</v>
      </c>
      <c r="V29" s="77">
        <v>2111.9160000000002</v>
      </c>
      <c r="W29" s="77">
        <v>2045.4190000000001</v>
      </c>
      <c r="X29" s="77">
        <v>1809.71</v>
      </c>
      <c r="Y29" s="77">
        <v>1785.4770000000001</v>
      </c>
      <c r="Z29" s="78"/>
      <c r="AA29" s="79">
        <f>SUM(B29:Z29)</f>
        <v>52691.655999999995</v>
      </c>
    </row>
    <row r="30" spans="1:27" ht="24.95" customHeight="1" x14ac:dyDescent="0.2">
      <c r="A30" s="82" t="s">
        <v>24</v>
      </c>
      <c r="B30" s="80">
        <v>2228</v>
      </c>
      <c r="C30" s="81">
        <v>1549</v>
      </c>
      <c r="D30" s="81">
        <v>1549</v>
      </c>
      <c r="E30" s="81">
        <v>1549</v>
      </c>
      <c r="F30" s="81">
        <v>1549</v>
      </c>
      <c r="G30" s="81">
        <v>1569</v>
      </c>
      <c r="H30" s="81">
        <v>1749</v>
      </c>
      <c r="I30" s="81">
        <v>1699</v>
      </c>
      <c r="J30" s="81">
        <v>1405</v>
      </c>
      <c r="K30" s="81">
        <v>1299</v>
      </c>
      <c r="L30" s="81">
        <v>814</v>
      </c>
      <c r="M30" s="81">
        <v>796</v>
      </c>
      <c r="N30" s="81">
        <v>434</v>
      </c>
      <c r="O30" s="81">
        <v>404</v>
      </c>
      <c r="P30" s="81">
        <v>404</v>
      </c>
      <c r="Q30" s="81">
        <v>446</v>
      </c>
      <c r="R30" s="81">
        <v>1123</v>
      </c>
      <c r="S30" s="81">
        <v>1633</v>
      </c>
      <c r="T30" s="81">
        <v>2259</v>
      </c>
      <c r="U30" s="81">
        <v>2370</v>
      </c>
      <c r="V30" s="81">
        <v>2371</v>
      </c>
      <c r="W30" s="81">
        <v>2372</v>
      </c>
      <c r="X30" s="81">
        <v>2260</v>
      </c>
      <c r="Y30" s="81">
        <v>1879</v>
      </c>
      <c r="Z30" s="83"/>
      <c r="AA30" s="84">
        <f>SUM(B30:Z30)</f>
        <v>35710</v>
      </c>
    </row>
    <row r="31" spans="1:27" ht="30" customHeight="1" thickBot="1" x14ac:dyDescent="0.25">
      <c r="A31" s="60" t="s">
        <v>25</v>
      </c>
      <c r="B31" s="61">
        <f>IF(LEN(B$2)&gt;0,SUM(B28:B30),"")</f>
        <v>5453.5770000000002</v>
      </c>
      <c r="C31" s="62">
        <f t="shared" ref="C31:Z31" si="4">IF(LEN(C$2)&gt;0,SUM(C28:C30),"")</f>
        <v>5186.3999999999996</v>
      </c>
      <c r="D31" s="62">
        <f t="shared" si="4"/>
        <v>4756.7030000000004</v>
      </c>
      <c r="E31" s="62">
        <f t="shared" si="4"/>
        <v>4695.8209999999999</v>
      </c>
      <c r="F31" s="62">
        <f t="shared" si="4"/>
        <v>4707.692</v>
      </c>
      <c r="G31" s="62">
        <f t="shared" si="4"/>
        <v>5645.4319999999998</v>
      </c>
      <c r="H31" s="62">
        <f t="shared" si="4"/>
        <v>6315.9210000000003</v>
      </c>
      <c r="I31" s="62">
        <f t="shared" si="4"/>
        <v>6835.4070000000002</v>
      </c>
      <c r="J31" s="62">
        <f t="shared" si="4"/>
        <v>7389.1869999999999</v>
      </c>
      <c r="K31" s="62">
        <f t="shared" si="4"/>
        <v>7564.2420000000002</v>
      </c>
      <c r="L31" s="62">
        <f t="shared" si="4"/>
        <v>7814.6869999999999</v>
      </c>
      <c r="M31" s="62">
        <f t="shared" si="4"/>
        <v>7903.0999999999995</v>
      </c>
      <c r="N31" s="62">
        <f t="shared" si="4"/>
        <v>7716.0469999999996</v>
      </c>
      <c r="O31" s="62">
        <f t="shared" si="4"/>
        <v>7568.3469999999998</v>
      </c>
      <c r="P31" s="62">
        <f t="shared" si="4"/>
        <v>7403.18</v>
      </c>
      <c r="Q31" s="62">
        <f t="shared" si="4"/>
        <v>6986.643</v>
      </c>
      <c r="R31" s="62">
        <f t="shared" si="4"/>
        <v>6854.2610000000004</v>
      </c>
      <c r="S31" s="62">
        <f t="shared" si="4"/>
        <v>6968.6120000000001</v>
      </c>
      <c r="T31" s="62">
        <f t="shared" si="4"/>
        <v>7136.6760000000004</v>
      </c>
      <c r="U31" s="62">
        <f t="shared" si="4"/>
        <v>7659.1990000000005</v>
      </c>
      <c r="V31" s="62">
        <f t="shared" si="4"/>
        <v>7348.8160000000007</v>
      </c>
      <c r="W31" s="62">
        <f t="shared" si="4"/>
        <v>6852.3190000000004</v>
      </c>
      <c r="X31" s="62">
        <f t="shared" si="4"/>
        <v>6255.6100000000006</v>
      </c>
      <c r="Y31" s="62">
        <f t="shared" si="4"/>
        <v>5564.3770000000004</v>
      </c>
      <c r="Z31" s="63" t="str">
        <f t="shared" si="4"/>
        <v/>
      </c>
      <c r="AA31" s="64">
        <f>SUM(AA28:AA30)</f>
        <v>158582.25599999999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36" t="s">
        <v>26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27</v>
      </c>
      <c r="B34" s="94">
        <v>127</v>
      </c>
      <c r="C34" s="95">
        <v>165</v>
      </c>
      <c r="D34" s="95">
        <v>165</v>
      </c>
      <c r="E34" s="95">
        <v>131</v>
      </c>
      <c r="F34" s="95">
        <v>125</v>
      </c>
      <c r="G34" s="95">
        <v>125</v>
      </c>
      <c r="H34" s="95">
        <v>155</v>
      </c>
      <c r="I34" s="95">
        <v>115</v>
      </c>
      <c r="J34" s="95">
        <v>117</v>
      </c>
      <c r="K34" s="95">
        <v>99</v>
      </c>
      <c r="L34" s="95">
        <v>25</v>
      </c>
      <c r="M34" s="95">
        <v>25</v>
      </c>
      <c r="N34" s="95">
        <v>25</v>
      </c>
      <c r="O34" s="95">
        <v>25</v>
      </c>
      <c r="P34" s="95">
        <v>25</v>
      </c>
      <c r="Q34" s="95">
        <v>25</v>
      </c>
      <c r="R34" s="95">
        <v>108</v>
      </c>
      <c r="S34" s="95">
        <v>109</v>
      </c>
      <c r="T34" s="95">
        <v>179</v>
      </c>
      <c r="U34" s="95">
        <v>279</v>
      </c>
      <c r="V34" s="95">
        <v>273</v>
      </c>
      <c r="W34" s="95">
        <v>273</v>
      </c>
      <c r="X34" s="95">
        <v>266</v>
      </c>
      <c r="Y34" s="95">
        <v>266</v>
      </c>
      <c r="Z34" s="96"/>
      <c r="AA34" s="74">
        <f t="shared" ref="AA34:AA39" si="5">SUM(B34:Z34)</f>
        <v>3227</v>
      </c>
    </row>
    <row r="35" spans="1:27" ht="24.95" customHeight="1" x14ac:dyDescent="0.2">
      <c r="A35" s="97" t="s">
        <v>28</v>
      </c>
      <c r="B35" s="98">
        <v>127</v>
      </c>
      <c r="C35" s="99">
        <v>82</v>
      </c>
      <c r="D35" s="99">
        <v>140</v>
      </c>
      <c r="E35" s="99">
        <v>152</v>
      </c>
      <c r="F35" s="99">
        <v>159</v>
      </c>
      <c r="G35" s="99">
        <v>116</v>
      </c>
      <c r="H35" s="99">
        <v>66</v>
      </c>
      <c r="I35" s="99">
        <v>44</v>
      </c>
      <c r="J35" s="99">
        <v>10</v>
      </c>
      <c r="K35" s="99">
        <v>10</v>
      </c>
      <c r="L35" s="99">
        <v>10</v>
      </c>
      <c r="M35" s="99">
        <v>10</v>
      </c>
      <c r="N35" s="99">
        <v>10</v>
      </c>
      <c r="O35" s="99">
        <v>10</v>
      </c>
      <c r="P35" s="99">
        <v>10</v>
      </c>
      <c r="Q35" s="99">
        <v>10</v>
      </c>
      <c r="R35" s="99">
        <v>10</v>
      </c>
      <c r="S35" s="99">
        <v>10</v>
      </c>
      <c r="T35" s="99">
        <v>21</v>
      </c>
      <c r="U35" s="99">
        <v>87</v>
      </c>
      <c r="V35" s="99">
        <v>10</v>
      </c>
      <c r="W35" s="99">
        <v>10</v>
      </c>
      <c r="X35" s="99">
        <v>10</v>
      </c>
      <c r="Y35" s="99">
        <v>16</v>
      </c>
      <c r="Z35" s="100"/>
      <c r="AA35" s="79">
        <f t="shared" si="5"/>
        <v>1140</v>
      </c>
    </row>
    <row r="36" spans="1:27" ht="24.95" customHeight="1" x14ac:dyDescent="0.2">
      <c r="A36" s="97" t="s">
        <v>29</v>
      </c>
      <c r="B36" s="98">
        <v>5</v>
      </c>
      <c r="C36" s="99">
        <v>5</v>
      </c>
      <c r="D36" s="99">
        <v>5</v>
      </c>
      <c r="E36" s="99">
        <v>5</v>
      </c>
      <c r="F36" s="99">
        <v>5</v>
      </c>
      <c r="G36" s="99">
        <v>5</v>
      </c>
      <c r="H36" s="99">
        <v>5</v>
      </c>
      <c r="I36" s="99">
        <v>5</v>
      </c>
      <c r="J36" s="99">
        <v>5</v>
      </c>
      <c r="K36" s="99">
        <v>5</v>
      </c>
      <c r="L36" s="99">
        <v>5</v>
      </c>
      <c r="M36" s="99">
        <v>5</v>
      </c>
      <c r="N36" s="99">
        <v>5</v>
      </c>
      <c r="O36" s="99">
        <v>5</v>
      </c>
      <c r="P36" s="99">
        <v>5</v>
      </c>
      <c r="Q36" s="99">
        <v>5</v>
      </c>
      <c r="R36" s="99">
        <v>5</v>
      </c>
      <c r="S36" s="99">
        <v>5</v>
      </c>
      <c r="T36" s="99">
        <v>5</v>
      </c>
      <c r="U36" s="99">
        <v>5</v>
      </c>
      <c r="V36" s="99">
        <v>5</v>
      </c>
      <c r="W36" s="99">
        <v>5</v>
      </c>
      <c r="X36" s="99">
        <v>5</v>
      </c>
      <c r="Y36" s="99">
        <v>5</v>
      </c>
      <c r="Z36" s="100"/>
      <c r="AA36" s="79">
        <f t="shared" si="5"/>
        <v>120</v>
      </c>
    </row>
    <row r="37" spans="1:27" ht="24.95" customHeight="1" x14ac:dyDescent="0.2">
      <c r="A37" s="97" t="s">
        <v>30</v>
      </c>
      <c r="B37" s="98">
        <v>41</v>
      </c>
      <c r="C37" s="99">
        <v>50</v>
      </c>
      <c r="D37" s="99">
        <v>50</v>
      </c>
      <c r="E37" s="99">
        <v>50</v>
      </c>
      <c r="F37" s="99">
        <v>40</v>
      </c>
      <c r="G37" s="99">
        <v>50</v>
      </c>
      <c r="H37" s="99">
        <v>50</v>
      </c>
      <c r="I37" s="99">
        <v>40</v>
      </c>
      <c r="J37" s="99">
        <v>43</v>
      </c>
      <c r="K37" s="99">
        <v>12</v>
      </c>
      <c r="L37" s="99">
        <v>54.188000000000002</v>
      </c>
      <c r="M37" s="99">
        <v>115</v>
      </c>
      <c r="N37" s="99">
        <v>115</v>
      </c>
      <c r="O37" s="99">
        <v>5</v>
      </c>
      <c r="P37" s="99">
        <v>5</v>
      </c>
      <c r="Q37" s="99">
        <v>5</v>
      </c>
      <c r="R37" s="99">
        <v>10</v>
      </c>
      <c r="S37" s="99">
        <v>25</v>
      </c>
      <c r="T37" s="99">
        <v>40</v>
      </c>
      <c r="U37" s="99">
        <v>50</v>
      </c>
      <c r="V37" s="99">
        <v>50</v>
      </c>
      <c r="W37" s="99">
        <v>50</v>
      </c>
      <c r="X37" s="99">
        <v>50</v>
      </c>
      <c r="Y37" s="99">
        <v>44</v>
      </c>
      <c r="Z37" s="100"/>
      <c r="AA37" s="79">
        <f t="shared" si="5"/>
        <v>1044.1880000000001</v>
      </c>
    </row>
    <row r="38" spans="1:27" ht="24.95" customHeight="1" x14ac:dyDescent="0.2">
      <c r="A38" s="97" t="s">
        <v>31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>
        <v>28.9</v>
      </c>
      <c r="O38" s="99">
        <v>68.8</v>
      </c>
      <c r="P38" s="99"/>
      <c r="Q38" s="99">
        <v>95.8</v>
      </c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193.5</v>
      </c>
    </row>
    <row r="39" spans="1:27" ht="30" customHeight="1" thickBot="1" x14ac:dyDescent="0.25">
      <c r="A39" s="86" t="s">
        <v>32</v>
      </c>
      <c r="B39" s="87">
        <f t="shared" ref="B39:Z39" si="6">IF(LEN(B$2)&gt;0,SUM(B34:B38),"")</f>
        <v>300</v>
      </c>
      <c r="C39" s="88">
        <f t="shared" si="6"/>
        <v>302</v>
      </c>
      <c r="D39" s="88">
        <f t="shared" si="6"/>
        <v>360</v>
      </c>
      <c r="E39" s="88">
        <f t="shared" si="6"/>
        <v>338</v>
      </c>
      <c r="F39" s="88">
        <f t="shared" si="6"/>
        <v>329</v>
      </c>
      <c r="G39" s="88">
        <f t="shared" si="6"/>
        <v>296</v>
      </c>
      <c r="H39" s="88">
        <f t="shared" si="6"/>
        <v>276</v>
      </c>
      <c r="I39" s="88">
        <f t="shared" si="6"/>
        <v>204</v>
      </c>
      <c r="J39" s="88">
        <f t="shared" si="6"/>
        <v>175</v>
      </c>
      <c r="K39" s="88">
        <f t="shared" si="6"/>
        <v>126</v>
      </c>
      <c r="L39" s="88">
        <f t="shared" si="6"/>
        <v>94.188000000000002</v>
      </c>
      <c r="M39" s="88">
        <f t="shared" si="6"/>
        <v>155</v>
      </c>
      <c r="N39" s="88">
        <f t="shared" si="6"/>
        <v>183.9</v>
      </c>
      <c r="O39" s="88">
        <f t="shared" si="6"/>
        <v>113.8</v>
      </c>
      <c r="P39" s="88">
        <f t="shared" si="6"/>
        <v>45</v>
      </c>
      <c r="Q39" s="88">
        <f t="shared" si="6"/>
        <v>140.80000000000001</v>
      </c>
      <c r="R39" s="88">
        <f t="shared" si="6"/>
        <v>133</v>
      </c>
      <c r="S39" s="88">
        <f t="shared" si="6"/>
        <v>149</v>
      </c>
      <c r="T39" s="88">
        <f t="shared" si="6"/>
        <v>245</v>
      </c>
      <c r="U39" s="88">
        <f t="shared" si="6"/>
        <v>421</v>
      </c>
      <c r="V39" s="88">
        <f t="shared" si="6"/>
        <v>338</v>
      </c>
      <c r="W39" s="88">
        <f t="shared" si="6"/>
        <v>338</v>
      </c>
      <c r="X39" s="88">
        <f t="shared" si="6"/>
        <v>331</v>
      </c>
      <c r="Y39" s="88">
        <f t="shared" si="6"/>
        <v>331</v>
      </c>
      <c r="Z39" s="89" t="str">
        <f t="shared" si="6"/>
        <v/>
      </c>
      <c r="AA39" s="90">
        <f t="shared" si="5"/>
        <v>5724.6880000000001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36" t="s">
        <v>33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27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28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29</v>
      </c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100"/>
      <c r="AA44" s="79">
        <f t="shared" si="7"/>
        <v>0</v>
      </c>
    </row>
    <row r="45" spans="1:27" ht="24.95" customHeight="1" x14ac:dyDescent="0.2">
      <c r="A45" s="97" t="s">
        <v>30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31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>
        <v>28.9</v>
      </c>
      <c r="O46" s="99">
        <v>68.8</v>
      </c>
      <c r="P46" s="99"/>
      <c r="Q46" s="99">
        <v>95.8</v>
      </c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193.5</v>
      </c>
    </row>
    <row r="47" spans="1:27" ht="24.95" customHeight="1" x14ac:dyDescent="0.2">
      <c r="A47" s="85" t="s">
        <v>34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100"/>
      <c r="AA47" s="79">
        <f t="shared" si="7"/>
        <v>0</v>
      </c>
    </row>
    <row r="48" spans="1:27" ht="30" customHeight="1" thickBot="1" x14ac:dyDescent="0.25">
      <c r="A48" s="86" t="s">
        <v>35</v>
      </c>
      <c r="B48" s="87">
        <f>IF(LEN(B$2)&gt;0,SUM(B42:B47),"")</f>
        <v>0</v>
      </c>
      <c r="C48" s="88">
        <f t="shared" ref="C48:Z48" si="8">IF(LEN(C$2)&gt;0,SUM(C42:C47),"")</f>
        <v>0</v>
      </c>
      <c r="D48" s="88">
        <f t="shared" si="8"/>
        <v>0</v>
      </c>
      <c r="E48" s="88">
        <f t="shared" si="8"/>
        <v>0</v>
      </c>
      <c r="F48" s="88">
        <f t="shared" si="8"/>
        <v>0</v>
      </c>
      <c r="G48" s="88">
        <f t="shared" si="8"/>
        <v>0</v>
      </c>
      <c r="H48" s="88">
        <f t="shared" si="8"/>
        <v>0</v>
      </c>
      <c r="I48" s="88">
        <f t="shared" si="8"/>
        <v>0</v>
      </c>
      <c r="J48" s="88">
        <f t="shared" si="8"/>
        <v>0</v>
      </c>
      <c r="K48" s="88">
        <f t="shared" si="8"/>
        <v>0</v>
      </c>
      <c r="L48" s="88">
        <f t="shared" si="8"/>
        <v>0</v>
      </c>
      <c r="M48" s="88">
        <f t="shared" si="8"/>
        <v>0</v>
      </c>
      <c r="N48" s="88">
        <f t="shared" si="8"/>
        <v>28.9</v>
      </c>
      <c r="O48" s="88">
        <f t="shared" si="8"/>
        <v>68.8</v>
      </c>
      <c r="P48" s="88">
        <f t="shared" si="8"/>
        <v>0</v>
      </c>
      <c r="Q48" s="88">
        <f t="shared" si="8"/>
        <v>95.8</v>
      </c>
      <c r="R48" s="88">
        <f t="shared" si="8"/>
        <v>0</v>
      </c>
      <c r="S48" s="88">
        <f t="shared" si="8"/>
        <v>0</v>
      </c>
      <c r="T48" s="88">
        <f t="shared" si="8"/>
        <v>0</v>
      </c>
      <c r="U48" s="88">
        <f t="shared" si="8"/>
        <v>0</v>
      </c>
      <c r="V48" s="88">
        <f t="shared" si="8"/>
        <v>0</v>
      </c>
      <c r="W48" s="88">
        <f t="shared" si="8"/>
        <v>0</v>
      </c>
      <c r="X48" s="88">
        <f t="shared" si="8"/>
        <v>0</v>
      </c>
      <c r="Y48" s="88">
        <f t="shared" si="8"/>
        <v>0</v>
      </c>
      <c r="Z48" s="89" t="str">
        <f t="shared" si="8"/>
        <v/>
      </c>
      <c r="AA48" s="90">
        <f t="shared" si="7"/>
        <v>193.5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25</v>
      </c>
      <c r="B51" s="87">
        <f t="shared" ref="B51:Z51" si="10">IF(LEN(B$2)&gt;0,B16+B25+B39,"")</f>
        <v>5453.5770000000002</v>
      </c>
      <c r="C51" s="88">
        <f t="shared" si="10"/>
        <v>5186.3999999999996</v>
      </c>
      <c r="D51" s="88">
        <f t="shared" si="10"/>
        <v>4756.7030000000004</v>
      </c>
      <c r="E51" s="88">
        <f t="shared" si="10"/>
        <v>4695.8209999999999</v>
      </c>
      <c r="F51" s="88">
        <f t="shared" si="10"/>
        <v>4707.6920000000009</v>
      </c>
      <c r="G51" s="88">
        <f t="shared" si="10"/>
        <v>5645.4319999999998</v>
      </c>
      <c r="H51" s="88">
        <f t="shared" si="10"/>
        <v>6315.9210000000003</v>
      </c>
      <c r="I51" s="88">
        <f t="shared" si="10"/>
        <v>6835.4069999999992</v>
      </c>
      <c r="J51" s="88">
        <f t="shared" si="10"/>
        <v>7389.1869999999999</v>
      </c>
      <c r="K51" s="88">
        <f t="shared" si="10"/>
        <v>7564.2419999999984</v>
      </c>
      <c r="L51" s="88">
        <f t="shared" si="10"/>
        <v>7814.6870000000017</v>
      </c>
      <c r="M51" s="88">
        <f t="shared" si="10"/>
        <v>7903.0999999999995</v>
      </c>
      <c r="N51" s="88">
        <f t="shared" si="10"/>
        <v>7744.9470000000019</v>
      </c>
      <c r="O51" s="88">
        <f t="shared" si="10"/>
        <v>7637.1469999999981</v>
      </c>
      <c r="P51" s="88">
        <f t="shared" si="10"/>
        <v>7403.18</v>
      </c>
      <c r="Q51" s="88">
        <f t="shared" si="10"/>
        <v>7082.4429999999984</v>
      </c>
      <c r="R51" s="88">
        <f t="shared" si="10"/>
        <v>6854.2610000000004</v>
      </c>
      <c r="S51" s="88">
        <f t="shared" si="10"/>
        <v>6968.612000000001</v>
      </c>
      <c r="T51" s="88">
        <f t="shared" si="10"/>
        <v>7136.6759999999995</v>
      </c>
      <c r="U51" s="88">
        <f t="shared" si="10"/>
        <v>7659.1990000000005</v>
      </c>
      <c r="V51" s="88">
        <f t="shared" si="10"/>
        <v>7348.8159999999989</v>
      </c>
      <c r="W51" s="88">
        <f t="shared" si="10"/>
        <v>6852.3189999999995</v>
      </c>
      <c r="X51" s="88">
        <f t="shared" si="10"/>
        <v>6255.6100000000006</v>
      </c>
      <c r="Y51" s="88">
        <f t="shared" si="10"/>
        <v>5564.3770000000004</v>
      </c>
      <c r="Z51" s="89" t="str">
        <f t="shared" si="10"/>
        <v/>
      </c>
      <c r="AA51" s="104">
        <f>SUM(B51:Z51)</f>
        <v>158775.75599999996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1" priority="1" operator="greaterThan">
      <formula>1500</formula>
    </cfRule>
  </conditionalFormatting>
  <printOptions horizontalCentered="1"/>
  <pageMargins left="0.11811023622047245" right="0.11811023622047245" top="0.35433070866141736" bottom="0.23622047244094491" header="0.11811023622047245" footer="0.11811023622047245"/>
  <pageSetup paperSize="9" scale="44" fitToHeight="2" orientation="landscape" horizontalDpi="300" verticalDpi="300" r:id="rId1"/>
  <headerFooter>
    <oddHeader>&amp;L&amp;A</oddHeader>
    <oddFooter>&amp;R&amp;D,&amp;T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A51"/>
  <sheetViews>
    <sheetView showGridLines="0" zoomScale="75" zoomScaleNormal="75" workbookViewId="0">
      <pane xSplit="1" ySplit="2" topLeftCell="B3" activePane="bottomRight" state="frozen"/>
      <selection sqref="A1:XFD1048576"/>
      <selection pane="topRight" sqref="A1:XFD1048576"/>
      <selection pane="bottomLeft" sqref="A1:XFD1048576"/>
      <selection pane="bottomRight" activeCell="B10" sqref="B10"/>
    </sheetView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51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" t="s">
        <v>0</v>
      </c>
      <c r="W1" s="4"/>
      <c r="X1" s="4"/>
      <c r="Y1" s="4"/>
      <c r="Z1" s="4"/>
      <c r="AA1" s="4"/>
    </row>
    <row r="2" spans="1:27" ht="30" customHeight="1" thickBot="1" x14ac:dyDescent="0.25">
      <c r="A2" s="6">
        <v>45407</v>
      </c>
      <c r="B2" s="105">
        <v>1</v>
      </c>
      <c r="C2" s="106">
        <v>2</v>
      </c>
      <c r="D2" s="106">
        <v>3</v>
      </c>
      <c r="E2" s="106">
        <v>4</v>
      </c>
      <c r="F2" s="106">
        <v>5</v>
      </c>
      <c r="G2" s="106">
        <v>6</v>
      </c>
      <c r="H2" s="106">
        <v>7</v>
      </c>
      <c r="I2" s="106">
        <v>8</v>
      </c>
      <c r="J2" s="106">
        <v>9</v>
      </c>
      <c r="K2" s="106">
        <v>10</v>
      </c>
      <c r="L2" s="106">
        <v>11</v>
      </c>
      <c r="M2" s="106">
        <v>12</v>
      </c>
      <c r="N2" s="106">
        <v>13</v>
      </c>
      <c r="O2" s="106">
        <v>14</v>
      </c>
      <c r="P2" s="106">
        <v>15</v>
      </c>
      <c r="Q2" s="106">
        <v>16</v>
      </c>
      <c r="R2" s="106">
        <v>17</v>
      </c>
      <c r="S2" s="106">
        <v>18</v>
      </c>
      <c r="T2" s="106">
        <v>19</v>
      </c>
      <c r="U2" s="106">
        <v>20</v>
      </c>
      <c r="V2" s="106">
        <v>21</v>
      </c>
      <c r="W2" s="106">
        <v>22</v>
      </c>
      <c r="X2" s="106">
        <v>23</v>
      </c>
      <c r="Y2" s="107">
        <v>24</v>
      </c>
      <c r="Z2" s="108"/>
      <c r="AA2" s="109" t="s">
        <v>1</v>
      </c>
    </row>
    <row r="3" spans="1:27" ht="30" customHeight="1" thickBot="1" x14ac:dyDescent="0.25">
      <c r="A3" s="12" t="s">
        <v>36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5453.5770000000011</v>
      </c>
      <c r="C4" s="18">
        <v>5186.4480000000021</v>
      </c>
      <c r="D4" s="18">
        <v>4756.6590000000006</v>
      </c>
      <c r="E4" s="18">
        <v>4695.8550000000005</v>
      </c>
      <c r="F4" s="18">
        <v>4707.6720000000005</v>
      </c>
      <c r="G4" s="18">
        <v>5645.436999999999</v>
      </c>
      <c r="H4" s="18">
        <v>6315.9210000000012</v>
      </c>
      <c r="I4" s="18">
        <v>6835.4070000000002</v>
      </c>
      <c r="J4" s="18">
        <v>7389.1870000000008</v>
      </c>
      <c r="K4" s="18">
        <v>7564.2420000000002</v>
      </c>
      <c r="L4" s="18">
        <v>7814.6870000000017</v>
      </c>
      <c r="M4" s="18">
        <v>7903.1000000000013</v>
      </c>
      <c r="N4" s="18">
        <v>7744.9890000000023</v>
      </c>
      <c r="O4" s="18">
        <v>7637.1440000000002</v>
      </c>
      <c r="P4" s="18">
        <v>7403.18</v>
      </c>
      <c r="Q4" s="18">
        <v>7082.4599999999991</v>
      </c>
      <c r="R4" s="18">
        <v>6854.2680000000018</v>
      </c>
      <c r="S4" s="18">
        <v>6968.612000000001</v>
      </c>
      <c r="T4" s="18">
        <v>7136.6759999999977</v>
      </c>
      <c r="U4" s="18">
        <v>7659.1989999999978</v>
      </c>
      <c r="V4" s="18">
        <v>7348.8160000000007</v>
      </c>
      <c r="W4" s="18">
        <v>6852.3190000000004</v>
      </c>
      <c r="X4" s="18">
        <v>6255.5640000000003</v>
      </c>
      <c r="Y4" s="18">
        <v>5564.3920000000007</v>
      </c>
      <c r="Z4" s="19"/>
      <c r="AA4" s="20">
        <f>SUM(B4:Z4)</f>
        <v>158775.81099999999</v>
      </c>
    </row>
    <row r="5" spans="1:27" ht="24.95" customHeight="1" thickBot="1" x14ac:dyDescent="0.25">
      <c r="A5" s="21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5"/>
    </row>
    <row r="7" spans="1:27" ht="24.95" customHeight="1" x14ac:dyDescent="0.2">
      <c r="A7" s="26" t="s">
        <v>3</v>
      </c>
      <c r="B7" s="27">
        <v>78.12</v>
      </c>
      <c r="C7" s="28">
        <v>80</v>
      </c>
      <c r="D7" s="28">
        <v>77.650000000000006</v>
      </c>
      <c r="E7" s="28">
        <v>77.17</v>
      </c>
      <c r="F7" s="28">
        <v>76.98</v>
      </c>
      <c r="G7" s="28">
        <v>84.43</v>
      </c>
      <c r="H7" s="28">
        <v>99.55</v>
      </c>
      <c r="I7" s="28">
        <v>83.09</v>
      </c>
      <c r="J7" s="28">
        <v>89.06</v>
      </c>
      <c r="K7" s="28">
        <v>76.88</v>
      </c>
      <c r="L7" s="28">
        <v>77.7</v>
      </c>
      <c r="M7" s="28">
        <v>76.739999999999995</v>
      </c>
      <c r="N7" s="28">
        <v>73.92</v>
      </c>
      <c r="O7" s="28">
        <v>61.32</v>
      </c>
      <c r="P7" s="28">
        <v>42.54</v>
      </c>
      <c r="Q7" s="28">
        <v>60</v>
      </c>
      <c r="R7" s="28">
        <v>73.180000000000007</v>
      </c>
      <c r="S7" s="28">
        <v>78.77</v>
      </c>
      <c r="T7" s="28">
        <v>83.55</v>
      </c>
      <c r="U7" s="28">
        <v>90.08</v>
      </c>
      <c r="V7" s="28">
        <v>122.01</v>
      </c>
      <c r="W7" s="28">
        <v>99.66</v>
      </c>
      <c r="X7" s="28">
        <v>91.35</v>
      </c>
      <c r="Y7" s="28">
        <v>79.75</v>
      </c>
      <c r="Z7" s="29"/>
      <c r="AA7" s="30">
        <f>IF(SUM(B7:Z7)&lt;&gt;0,AVERAGEIF(B7:Z7,"&lt;&gt;"""),"")</f>
        <v>80.562499999999986</v>
      </c>
    </row>
    <row r="8" spans="1:27" ht="24.95" customHeight="1" thickBot="1" x14ac:dyDescent="0.25">
      <c r="A8" s="31"/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4"/>
      <c r="AA8" s="35"/>
    </row>
    <row r="9" spans="1:27" ht="30" customHeight="1" thickBot="1" x14ac:dyDescent="0.25">
      <c r="A9" s="36" t="s">
        <v>5</v>
      </c>
      <c r="B9" s="37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9"/>
      <c r="AA9" s="11" t="s">
        <v>1</v>
      </c>
    </row>
    <row r="10" spans="1:27" ht="24.95" customHeight="1" x14ac:dyDescent="0.2">
      <c r="A10" s="40" t="s">
        <v>6</v>
      </c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44">
        <f t="shared" ref="AA10:AA15" si="0">SUM(B10:Z10)</f>
        <v>0</v>
      </c>
    </row>
    <row r="11" spans="1:27" ht="24.95" customHeight="1" x14ac:dyDescent="0.2">
      <c r="A11" s="45" t="s">
        <v>7</v>
      </c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8"/>
      <c r="AA11" s="49">
        <f t="shared" si="0"/>
        <v>0</v>
      </c>
    </row>
    <row r="12" spans="1:27" ht="24.95" customHeight="1" x14ac:dyDescent="0.2">
      <c r="A12" s="50" t="s">
        <v>8</v>
      </c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3"/>
      <c r="AA12" s="54">
        <f t="shared" si="0"/>
        <v>0</v>
      </c>
    </row>
    <row r="13" spans="1:27" ht="24.95" customHeight="1" x14ac:dyDescent="0.2">
      <c r="A13" s="50" t="s">
        <v>9</v>
      </c>
      <c r="B13" s="51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3"/>
      <c r="AA13" s="54">
        <f t="shared" si="0"/>
        <v>0</v>
      </c>
    </row>
    <row r="14" spans="1:27" ht="24.95" customHeight="1" x14ac:dyDescent="0.2">
      <c r="A14" s="55" t="s">
        <v>10</v>
      </c>
      <c r="B14" s="56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8"/>
      <c r="AA14" s="59">
        <f t="shared" si="0"/>
        <v>0</v>
      </c>
    </row>
    <row r="15" spans="1:27" ht="24.95" customHeight="1" x14ac:dyDescent="0.2">
      <c r="A15" s="55" t="s">
        <v>11</v>
      </c>
      <c r="B15" s="56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8"/>
      <c r="AA15" s="59">
        <f t="shared" si="0"/>
        <v>0</v>
      </c>
    </row>
    <row r="16" spans="1:27" ht="30" customHeight="1" thickBot="1" x14ac:dyDescent="0.25">
      <c r="A16" s="60" t="s">
        <v>12</v>
      </c>
      <c r="B16" s="61">
        <f>IF(LEN(B$2)&gt;0,SUM(B10:B15),"")</f>
        <v>0</v>
      </c>
      <c r="C16" s="62">
        <f t="shared" ref="C16:Z16" si="1">IF(LEN(C$2)&gt;0,SUM(C10:C15),"")</f>
        <v>0</v>
      </c>
      <c r="D16" s="62">
        <f t="shared" si="1"/>
        <v>0</v>
      </c>
      <c r="E16" s="62">
        <f t="shared" si="1"/>
        <v>0</v>
      </c>
      <c r="F16" s="62">
        <f t="shared" si="1"/>
        <v>0</v>
      </c>
      <c r="G16" s="62">
        <f t="shared" si="1"/>
        <v>0</v>
      </c>
      <c r="H16" s="62">
        <f t="shared" si="1"/>
        <v>0</v>
      </c>
      <c r="I16" s="62">
        <f t="shared" si="1"/>
        <v>0</v>
      </c>
      <c r="J16" s="62">
        <f t="shared" si="1"/>
        <v>0</v>
      </c>
      <c r="K16" s="62">
        <f t="shared" si="1"/>
        <v>0</v>
      </c>
      <c r="L16" s="62">
        <f t="shared" si="1"/>
        <v>0</v>
      </c>
      <c r="M16" s="62">
        <f t="shared" si="1"/>
        <v>0</v>
      </c>
      <c r="N16" s="62">
        <f t="shared" si="1"/>
        <v>0</v>
      </c>
      <c r="O16" s="62">
        <f t="shared" si="1"/>
        <v>0</v>
      </c>
      <c r="P16" s="62">
        <f t="shared" si="1"/>
        <v>0</v>
      </c>
      <c r="Q16" s="62">
        <f t="shared" si="1"/>
        <v>0</v>
      </c>
      <c r="R16" s="62">
        <f t="shared" si="1"/>
        <v>0</v>
      </c>
      <c r="S16" s="62">
        <f t="shared" si="1"/>
        <v>0</v>
      </c>
      <c r="T16" s="62">
        <f t="shared" si="1"/>
        <v>0</v>
      </c>
      <c r="U16" s="62">
        <f t="shared" si="1"/>
        <v>0</v>
      </c>
      <c r="V16" s="62">
        <f t="shared" si="1"/>
        <v>0</v>
      </c>
      <c r="W16" s="62">
        <f t="shared" si="1"/>
        <v>0</v>
      </c>
      <c r="X16" s="62">
        <f t="shared" si="1"/>
        <v>0</v>
      </c>
      <c r="Y16" s="62">
        <f t="shared" si="1"/>
        <v>0</v>
      </c>
      <c r="Z16" s="63" t="str">
        <f t="shared" si="1"/>
        <v/>
      </c>
      <c r="AA16" s="64">
        <f>SUM(AA10:AA15)</f>
        <v>0</v>
      </c>
    </row>
    <row r="17" spans="1:27" ht="18" customHeight="1" thickBot="1" x14ac:dyDescent="0.25">
      <c r="A17" s="65"/>
      <c r="B17" s="66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8"/>
    </row>
    <row r="18" spans="1:27" ht="30" customHeight="1" thickBot="1" x14ac:dyDescent="0.25">
      <c r="A18" s="69" t="s">
        <v>13</v>
      </c>
      <c r="B18" s="3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9"/>
      <c r="AA18" s="11" t="s">
        <v>1</v>
      </c>
    </row>
    <row r="19" spans="1:27" ht="24.95" customHeight="1" x14ac:dyDescent="0.2">
      <c r="A19" s="70" t="s">
        <v>14</v>
      </c>
      <c r="B19" s="71">
        <v>926.70999999999992</v>
      </c>
      <c r="C19" s="72">
        <v>945.87</v>
      </c>
      <c r="D19" s="72">
        <v>936.40099999999995</v>
      </c>
      <c r="E19" s="72">
        <v>938.73799999999994</v>
      </c>
      <c r="F19" s="72">
        <v>923.15</v>
      </c>
      <c r="G19" s="72">
        <v>899.18899999999996</v>
      </c>
      <c r="H19" s="72">
        <v>796.29700000000003</v>
      </c>
      <c r="I19" s="72">
        <v>761.27499999999998</v>
      </c>
      <c r="J19" s="72">
        <v>869.04600000000005</v>
      </c>
      <c r="K19" s="72">
        <v>871.33500000000004</v>
      </c>
      <c r="L19" s="72">
        <v>859.22199999999998</v>
      </c>
      <c r="M19" s="72">
        <v>866.20999999999992</v>
      </c>
      <c r="N19" s="72">
        <v>765.32600000000002</v>
      </c>
      <c r="O19" s="72">
        <v>749.86800000000005</v>
      </c>
      <c r="P19" s="72">
        <v>744.51800000000003</v>
      </c>
      <c r="Q19" s="72">
        <v>752.46499999999992</v>
      </c>
      <c r="R19" s="72">
        <v>747.65300000000002</v>
      </c>
      <c r="S19" s="72">
        <v>741.72200000000009</v>
      </c>
      <c r="T19" s="72">
        <v>731.09700000000009</v>
      </c>
      <c r="U19" s="72">
        <v>730.56200000000013</v>
      </c>
      <c r="V19" s="72">
        <v>730.46699999999998</v>
      </c>
      <c r="W19" s="72">
        <v>725.02</v>
      </c>
      <c r="X19" s="72">
        <v>852.08400000000006</v>
      </c>
      <c r="Y19" s="72">
        <v>862.6930000000001</v>
      </c>
      <c r="Z19" s="73"/>
      <c r="AA19" s="74">
        <f t="shared" ref="AA19:AA24" si="2">SUM(B19:Z19)</f>
        <v>19726.917999999998</v>
      </c>
    </row>
    <row r="20" spans="1:27" ht="24.95" customHeight="1" x14ac:dyDescent="0.2">
      <c r="A20" s="75" t="s">
        <v>15</v>
      </c>
      <c r="B20" s="76">
        <v>945.63</v>
      </c>
      <c r="C20" s="77">
        <v>932.55799999999999</v>
      </c>
      <c r="D20" s="77">
        <v>938.96600000000001</v>
      </c>
      <c r="E20" s="77">
        <v>950.02500000000009</v>
      </c>
      <c r="F20" s="77">
        <v>999.61400000000015</v>
      </c>
      <c r="G20" s="77">
        <v>1126.127</v>
      </c>
      <c r="H20" s="77">
        <v>1311.6609999999996</v>
      </c>
      <c r="I20" s="77">
        <v>1419.4190000000001</v>
      </c>
      <c r="J20" s="77">
        <v>1461.1709999999996</v>
      </c>
      <c r="K20" s="77">
        <v>1460.3080000000002</v>
      </c>
      <c r="L20" s="77">
        <v>1437.0229999999999</v>
      </c>
      <c r="M20" s="77">
        <v>1430.2559999999999</v>
      </c>
      <c r="N20" s="77">
        <v>1417.5309999999999</v>
      </c>
      <c r="O20" s="77">
        <v>1406.2249999999997</v>
      </c>
      <c r="P20" s="77">
        <v>1366.0150000000001</v>
      </c>
      <c r="Q20" s="77">
        <v>1318.221</v>
      </c>
      <c r="R20" s="77">
        <v>1273.992</v>
      </c>
      <c r="S20" s="77">
        <v>1245.4280000000001</v>
      </c>
      <c r="T20" s="77">
        <v>1241.665</v>
      </c>
      <c r="U20" s="77">
        <v>1266.568</v>
      </c>
      <c r="V20" s="77">
        <v>1191.5390000000002</v>
      </c>
      <c r="W20" s="77">
        <v>1074.7330000000002</v>
      </c>
      <c r="X20" s="77">
        <v>1003.9989999999999</v>
      </c>
      <c r="Y20" s="77">
        <v>964.64599999999984</v>
      </c>
      <c r="Z20" s="78"/>
      <c r="AA20" s="79">
        <f t="shared" si="2"/>
        <v>29183.32</v>
      </c>
    </row>
    <row r="21" spans="1:27" ht="24.95" customHeight="1" x14ac:dyDescent="0.2">
      <c r="A21" s="75" t="s">
        <v>16</v>
      </c>
      <c r="B21" s="80">
        <v>1994.2369999999999</v>
      </c>
      <c r="C21" s="81">
        <v>1900.52</v>
      </c>
      <c r="D21" s="81">
        <v>1860.192</v>
      </c>
      <c r="E21" s="81">
        <v>1846.692</v>
      </c>
      <c r="F21" s="81">
        <v>1918.2080000000003</v>
      </c>
      <c r="G21" s="81">
        <v>2139.0209999999993</v>
      </c>
      <c r="H21" s="81">
        <v>2490.9630000000002</v>
      </c>
      <c r="I21" s="81">
        <v>2799.7129999999997</v>
      </c>
      <c r="J21" s="81">
        <v>3092.9700000000003</v>
      </c>
      <c r="K21" s="81">
        <v>3258.5990000000002</v>
      </c>
      <c r="L21" s="81">
        <v>3331.9409999999998</v>
      </c>
      <c r="M21" s="81">
        <v>3385.134</v>
      </c>
      <c r="N21" s="81">
        <v>3361.1319999999996</v>
      </c>
      <c r="O21" s="81">
        <v>3188.0510000000004</v>
      </c>
      <c r="P21" s="81">
        <v>3010.6469999999999</v>
      </c>
      <c r="Q21" s="81">
        <v>2848.7739999999999</v>
      </c>
      <c r="R21" s="81">
        <v>2716.3230000000003</v>
      </c>
      <c r="S21" s="81">
        <v>2762.962</v>
      </c>
      <c r="T21" s="81">
        <v>2957.9139999999998</v>
      </c>
      <c r="U21" s="81">
        <v>3324.569</v>
      </c>
      <c r="V21" s="81">
        <v>3285.71</v>
      </c>
      <c r="W21" s="81">
        <v>2942.9030000000002</v>
      </c>
      <c r="X21" s="81">
        <v>2556.2809999999999</v>
      </c>
      <c r="Y21" s="81">
        <v>2204.1530000000002</v>
      </c>
      <c r="Z21" s="78"/>
      <c r="AA21" s="79">
        <f t="shared" si="2"/>
        <v>65177.608999999982</v>
      </c>
    </row>
    <row r="22" spans="1:27" ht="24.95" customHeight="1" x14ac:dyDescent="0.2">
      <c r="A22" s="82" t="s">
        <v>17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3"/>
      <c r="AA22" s="84">
        <f t="shared" si="2"/>
        <v>0</v>
      </c>
    </row>
    <row r="23" spans="1:27" ht="24.95" customHeight="1" x14ac:dyDescent="0.2">
      <c r="A23" s="85" t="s">
        <v>18</v>
      </c>
      <c r="B23" s="77">
        <v>122</v>
      </c>
      <c r="C23" s="77">
        <v>113.5</v>
      </c>
      <c r="D23" s="77">
        <v>108</v>
      </c>
      <c r="E23" s="77">
        <v>99.5</v>
      </c>
      <c r="F23" s="77">
        <v>94</v>
      </c>
      <c r="G23" s="77">
        <v>92</v>
      </c>
      <c r="H23" s="77">
        <v>119</v>
      </c>
      <c r="I23" s="77">
        <v>118</v>
      </c>
      <c r="J23" s="77">
        <v>109</v>
      </c>
      <c r="K23" s="77">
        <v>97</v>
      </c>
      <c r="L23" s="77">
        <v>95.5</v>
      </c>
      <c r="M23" s="77">
        <v>87.5</v>
      </c>
      <c r="N23" s="77">
        <v>89</v>
      </c>
      <c r="O23" s="77">
        <v>87</v>
      </c>
      <c r="P23" s="77">
        <v>86</v>
      </c>
      <c r="Q23" s="77">
        <v>85</v>
      </c>
      <c r="R23" s="77">
        <v>85.5</v>
      </c>
      <c r="S23" s="77">
        <v>91.5</v>
      </c>
      <c r="T23" s="77">
        <v>112</v>
      </c>
      <c r="U23" s="77">
        <v>128.5</v>
      </c>
      <c r="V23" s="77">
        <v>130.5</v>
      </c>
      <c r="W23" s="77">
        <v>129.5</v>
      </c>
      <c r="X23" s="77">
        <v>140</v>
      </c>
      <c r="Y23" s="77">
        <v>117.5</v>
      </c>
      <c r="Z23" s="77"/>
      <c r="AA23" s="79">
        <f t="shared" si="2"/>
        <v>2537</v>
      </c>
    </row>
    <row r="24" spans="1:27" ht="24.95" customHeight="1" x14ac:dyDescent="0.2">
      <c r="A24" s="85" t="s">
        <v>19</v>
      </c>
      <c r="B24" s="77">
        <v>264.99999999999994</v>
      </c>
      <c r="C24" s="77">
        <v>256.00000000000006</v>
      </c>
      <c r="D24" s="77">
        <v>251.00000000000003</v>
      </c>
      <c r="E24" s="77">
        <v>249</v>
      </c>
      <c r="F24" s="77">
        <v>255</v>
      </c>
      <c r="G24" s="77">
        <v>278</v>
      </c>
      <c r="H24" s="77">
        <v>324.99999999999994</v>
      </c>
      <c r="I24" s="77">
        <v>367.00000000000006</v>
      </c>
      <c r="J24" s="77">
        <v>398.99999999999994</v>
      </c>
      <c r="K24" s="77">
        <v>413</v>
      </c>
      <c r="L24" s="77">
        <v>422</v>
      </c>
      <c r="M24" s="77">
        <v>419</v>
      </c>
      <c r="N24" s="77">
        <v>417</v>
      </c>
      <c r="O24" s="77">
        <v>405.00000000000006</v>
      </c>
      <c r="P24" s="77">
        <v>389.99999999999994</v>
      </c>
      <c r="Q24" s="77">
        <v>381.99999999999994</v>
      </c>
      <c r="R24" s="77">
        <v>381.99999999999994</v>
      </c>
      <c r="S24" s="77">
        <v>392</v>
      </c>
      <c r="T24" s="77">
        <v>409</v>
      </c>
      <c r="U24" s="77">
        <v>427</v>
      </c>
      <c r="V24" s="77">
        <v>402.99999999999994</v>
      </c>
      <c r="W24" s="77">
        <v>354</v>
      </c>
      <c r="X24" s="77">
        <v>319</v>
      </c>
      <c r="Y24" s="77">
        <v>283</v>
      </c>
      <c r="Z24" s="77"/>
      <c r="AA24" s="79">
        <f t="shared" si="2"/>
        <v>8462</v>
      </c>
    </row>
    <row r="25" spans="1:27" ht="30" customHeight="1" thickBot="1" x14ac:dyDescent="0.25">
      <c r="A25" s="86" t="s">
        <v>20</v>
      </c>
      <c r="B25" s="87">
        <f t="shared" ref="B25:AA25" si="3">SUM(B19:B24)</f>
        <v>4253.5769999999993</v>
      </c>
      <c r="C25" s="88">
        <f t="shared" si="3"/>
        <v>4148.4480000000003</v>
      </c>
      <c r="D25" s="88">
        <f t="shared" si="3"/>
        <v>4094.5590000000002</v>
      </c>
      <c r="E25" s="88">
        <f t="shared" si="3"/>
        <v>4083.9549999999999</v>
      </c>
      <c r="F25" s="88">
        <f t="shared" si="3"/>
        <v>4189.9720000000007</v>
      </c>
      <c r="G25" s="88">
        <f t="shared" si="3"/>
        <v>4534.3369999999995</v>
      </c>
      <c r="H25" s="88">
        <f t="shared" si="3"/>
        <v>5042.9210000000003</v>
      </c>
      <c r="I25" s="88">
        <f t="shared" si="3"/>
        <v>5465.4069999999992</v>
      </c>
      <c r="J25" s="88">
        <f t="shared" si="3"/>
        <v>5931.1869999999999</v>
      </c>
      <c r="K25" s="88">
        <f t="shared" si="3"/>
        <v>6100.2420000000002</v>
      </c>
      <c r="L25" s="88">
        <f t="shared" si="3"/>
        <v>6145.6859999999997</v>
      </c>
      <c r="M25" s="88">
        <f t="shared" si="3"/>
        <v>6188.1</v>
      </c>
      <c r="N25" s="88">
        <f t="shared" si="3"/>
        <v>6049.9889999999996</v>
      </c>
      <c r="O25" s="88">
        <f t="shared" si="3"/>
        <v>5836.1440000000002</v>
      </c>
      <c r="P25" s="88">
        <f t="shared" si="3"/>
        <v>5597.18</v>
      </c>
      <c r="Q25" s="88">
        <f t="shared" si="3"/>
        <v>5386.4599999999991</v>
      </c>
      <c r="R25" s="88">
        <f t="shared" si="3"/>
        <v>5205.4680000000008</v>
      </c>
      <c r="S25" s="88">
        <f t="shared" si="3"/>
        <v>5233.6120000000001</v>
      </c>
      <c r="T25" s="88">
        <f t="shared" si="3"/>
        <v>5451.6759999999995</v>
      </c>
      <c r="U25" s="88">
        <f t="shared" si="3"/>
        <v>5877.1990000000005</v>
      </c>
      <c r="V25" s="88">
        <f t="shared" si="3"/>
        <v>5741.2160000000003</v>
      </c>
      <c r="W25" s="88">
        <f t="shared" si="3"/>
        <v>5226.1560000000009</v>
      </c>
      <c r="X25" s="88">
        <f t="shared" si="3"/>
        <v>4871.3639999999996</v>
      </c>
      <c r="Y25" s="88">
        <f t="shared" si="3"/>
        <v>4431.9920000000002</v>
      </c>
      <c r="Z25" s="89">
        <f t="shared" si="3"/>
        <v>0</v>
      </c>
      <c r="AA25" s="90">
        <f t="shared" si="3"/>
        <v>125086.84699999998</v>
      </c>
    </row>
    <row r="26" spans="1:27" ht="18" customHeight="1" thickBot="1" x14ac:dyDescent="0.25">
      <c r="A26" s="65"/>
      <c r="B26" s="66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8"/>
    </row>
    <row r="27" spans="1:27" ht="30" customHeight="1" thickBot="1" x14ac:dyDescent="0.25">
      <c r="A27" s="69" t="s">
        <v>37</v>
      </c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9"/>
      <c r="AA27" s="11" t="s">
        <v>1</v>
      </c>
    </row>
    <row r="28" spans="1:27" ht="24.95" customHeight="1" x14ac:dyDescent="0.2">
      <c r="A28" s="70" t="s">
        <v>22</v>
      </c>
      <c r="B28" s="71">
        <v>583</v>
      </c>
      <c r="C28" s="72">
        <v>565.5</v>
      </c>
      <c r="D28" s="72">
        <v>555</v>
      </c>
      <c r="E28" s="72">
        <v>544.5</v>
      </c>
      <c r="F28" s="72">
        <v>545</v>
      </c>
      <c r="G28" s="72">
        <v>566</v>
      </c>
      <c r="H28" s="72">
        <v>640</v>
      </c>
      <c r="I28" s="72">
        <v>706</v>
      </c>
      <c r="J28" s="72">
        <v>761</v>
      </c>
      <c r="K28" s="72">
        <v>844</v>
      </c>
      <c r="L28" s="72">
        <v>953.5</v>
      </c>
      <c r="M28" s="72">
        <v>980.5</v>
      </c>
      <c r="N28" s="72">
        <v>982</v>
      </c>
      <c r="O28" s="72">
        <v>977</v>
      </c>
      <c r="P28" s="72">
        <v>936</v>
      </c>
      <c r="Q28" s="72">
        <v>891</v>
      </c>
      <c r="R28" s="72">
        <v>800.5</v>
      </c>
      <c r="S28" s="72">
        <v>791.5</v>
      </c>
      <c r="T28" s="72">
        <v>819</v>
      </c>
      <c r="U28" s="72">
        <v>853.5</v>
      </c>
      <c r="V28" s="72">
        <v>811.5</v>
      </c>
      <c r="W28" s="72">
        <v>761.5</v>
      </c>
      <c r="X28" s="72">
        <v>705</v>
      </c>
      <c r="Y28" s="72">
        <v>646.5</v>
      </c>
      <c r="Z28" s="73"/>
      <c r="AA28" s="74">
        <f>SUM(B28:Z28)</f>
        <v>18219</v>
      </c>
    </row>
    <row r="29" spans="1:27" ht="24.95" customHeight="1" x14ac:dyDescent="0.2">
      <c r="A29" s="75" t="s">
        <v>23</v>
      </c>
      <c r="B29" s="76">
        <v>3849.5770000000002</v>
      </c>
      <c r="C29" s="77">
        <v>3750.9479999999999</v>
      </c>
      <c r="D29" s="77">
        <v>3707.5590000000002</v>
      </c>
      <c r="E29" s="77">
        <v>3706.4549999999999</v>
      </c>
      <c r="F29" s="77">
        <v>3811.9720000000002</v>
      </c>
      <c r="G29" s="77">
        <v>4131.3370000000004</v>
      </c>
      <c r="H29" s="77">
        <v>4721.9210000000003</v>
      </c>
      <c r="I29" s="77">
        <v>5424.4070000000002</v>
      </c>
      <c r="J29" s="77">
        <v>5923.1869999999999</v>
      </c>
      <c r="K29" s="77">
        <v>6015.2420000000002</v>
      </c>
      <c r="L29" s="77">
        <v>6156.1869999999999</v>
      </c>
      <c r="M29" s="77">
        <v>6217.6</v>
      </c>
      <c r="N29" s="77">
        <v>6057.9889999999996</v>
      </c>
      <c r="O29" s="77">
        <v>5955.1440000000002</v>
      </c>
      <c r="P29" s="77">
        <v>5762.18</v>
      </c>
      <c r="Q29" s="77">
        <v>5486.46</v>
      </c>
      <c r="R29" s="77">
        <v>5240.9679999999998</v>
      </c>
      <c r="S29" s="77">
        <v>5156.1120000000001</v>
      </c>
      <c r="T29" s="77">
        <v>5267.6760000000004</v>
      </c>
      <c r="U29" s="77">
        <v>5704.6989999999996</v>
      </c>
      <c r="V29" s="77">
        <v>5530.7160000000003</v>
      </c>
      <c r="W29" s="77">
        <v>5073.2190000000001</v>
      </c>
      <c r="X29" s="77">
        <v>4739.3639999999996</v>
      </c>
      <c r="Y29" s="77">
        <v>4335.4920000000002</v>
      </c>
      <c r="Z29" s="78"/>
      <c r="AA29" s="79">
        <f>SUM(B29:Z29)</f>
        <v>121726.41099999998</v>
      </c>
    </row>
    <row r="30" spans="1:27" ht="24.95" customHeight="1" x14ac:dyDescent="0.2">
      <c r="A30" s="82" t="s">
        <v>24</v>
      </c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3"/>
      <c r="AA30" s="84">
        <f>SUM(B30:Z30)</f>
        <v>0</v>
      </c>
    </row>
    <row r="31" spans="1:27" ht="30" customHeight="1" thickBot="1" x14ac:dyDescent="0.25">
      <c r="A31" s="60" t="s">
        <v>38</v>
      </c>
      <c r="B31" s="61">
        <f t="shared" ref="B31:AA31" si="4">SUM(B28:B30)</f>
        <v>4432.5770000000002</v>
      </c>
      <c r="C31" s="62">
        <f t="shared" si="4"/>
        <v>4316.4480000000003</v>
      </c>
      <c r="D31" s="62">
        <f t="shared" si="4"/>
        <v>4262.5590000000002</v>
      </c>
      <c r="E31" s="62">
        <f t="shared" si="4"/>
        <v>4250.9549999999999</v>
      </c>
      <c r="F31" s="62">
        <f t="shared" si="4"/>
        <v>4356.9719999999998</v>
      </c>
      <c r="G31" s="62">
        <f t="shared" si="4"/>
        <v>4697.3370000000004</v>
      </c>
      <c r="H31" s="62">
        <f t="shared" si="4"/>
        <v>5361.9210000000003</v>
      </c>
      <c r="I31" s="62">
        <f t="shared" si="4"/>
        <v>6130.4070000000002</v>
      </c>
      <c r="J31" s="62">
        <f t="shared" si="4"/>
        <v>6684.1869999999999</v>
      </c>
      <c r="K31" s="62">
        <f t="shared" si="4"/>
        <v>6859.2420000000002</v>
      </c>
      <c r="L31" s="62">
        <f t="shared" si="4"/>
        <v>7109.6869999999999</v>
      </c>
      <c r="M31" s="62">
        <f t="shared" si="4"/>
        <v>7198.1</v>
      </c>
      <c r="N31" s="62">
        <f t="shared" si="4"/>
        <v>7039.9889999999996</v>
      </c>
      <c r="O31" s="62">
        <f t="shared" si="4"/>
        <v>6932.1440000000002</v>
      </c>
      <c r="P31" s="62">
        <f t="shared" si="4"/>
        <v>6698.18</v>
      </c>
      <c r="Q31" s="62">
        <f t="shared" si="4"/>
        <v>6377.46</v>
      </c>
      <c r="R31" s="62">
        <f t="shared" si="4"/>
        <v>6041.4679999999998</v>
      </c>
      <c r="S31" s="62">
        <f t="shared" si="4"/>
        <v>5947.6120000000001</v>
      </c>
      <c r="T31" s="62">
        <f t="shared" si="4"/>
        <v>6086.6760000000004</v>
      </c>
      <c r="U31" s="62">
        <f t="shared" si="4"/>
        <v>6558.1989999999996</v>
      </c>
      <c r="V31" s="62">
        <f t="shared" si="4"/>
        <v>6342.2160000000003</v>
      </c>
      <c r="W31" s="62">
        <f t="shared" si="4"/>
        <v>5834.7190000000001</v>
      </c>
      <c r="X31" s="62">
        <f t="shared" si="4"/>
        <v>5444.3639999999996</v>
      </c>
      <c r="Y31" s="62">
        <f t="shared" si="4"/>
        <v>4981.9920000000002</v>
      </c>
      <c r="Z31" s="63">
        <f t="shared" si="4"/>
        <v>0</v>
      </c>
      <c r="AA31" s="64">
        <f t="shared" si="4"/>
        <v>139945.41099999996</v>
      </c>
    </row>
    <row r="32" spans="1:27" ht="18" customHeight="1" thickBot="1" x14ac:dyDescent="0.25">
      <c r="A32" s="65"/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8"/>
    </row>
    <row r="33" spans="1:27" ht="30" customHeight="1" thickBot="1" x14ac:dyDescent="0.25">
      <c r="A33" s="69" t="s">
        <v>39</v>
      </c>
      <c r="B33" s="91">
        <v>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3"/>
    </row>
    <row r="34" spans="1:27" ht="24.95" customHeight="1" x14ac:dyDescent="0.2">
      <c r="A34" s="70" t="s">
        <v>40</v>
      </c>
      <c r="B34" s="94"/>
      <c r="C34" s="95"/>
      <c r="D34" s="95"/>
      <c r="E34" s="95"/>
      <c r="F34" s="95"/>
      <c r="G34" s="95"/>
      <c r="H34" s="95">
        <v>122</v>
      </c>
      <c r="I34" s="95">
        <v>178</v>
      </c>
      <c r="J34" s="95">
        <v>268</v>
      </c>
      <c r="K34" s="95">
        <v>268</v>
      </c>
      <c r="L34" s="95">
        <v>425</v>
      </c>
      <c r="M34" s="95">
        <v>425</v>
      </c>
      <c r="N34" s="95">
        <v>425</v>
      </c>
      <c r="O34" s="95">
        <v>425</v>
      </c>
      <c r="P34" s="95">
        <v>425</v>
      </c>
      <c r="Q34" s="95">
        <v>425</v>
      </c>
      <c r="R34" s="95">
        <v>281</v>
      </c>
      <c r="S34" s="95">
        <v>215</v>
      </c>
      <c r="T34" s="95">
        <v>193</v>
      </c>
      <c r="U34" s="95">
        <v>191</v>
      </c>
      <c r="V34" s="95">
        <v>160</v>
      </c>
      <c r="W34" s="95">
        <v>167</v>
      </c>
      <c r="X34" s="95">
        <v>153</v>
      </c>
      <c r="Y34" s="95">
        <v>160</v>
      </c>
      <c r="Z34" s="96"/>
      <c r="AA34" s="74">
        <f t="shared" ref="AA34:AA39" si="5">SUM(B34:Z34)</f>
        <v>4906</v>
      </c>
    </row>
    <row r="35" spans="1:27" ht="24.95" customHeight="1" x14ac:dyDescent="0.2">
      <c r="A35" s="97" t="s">
        <v>41</v>
      </c>
      <c r="B35" s="98">
        <v>179</v>
      </c>
      <c r="C35" s="99">
        <v>168</v>
      </c>
      <c r="D35" s="99">
        <v>168</v>
      </c>
      <c r="E35" s="99">
        <v>167</v>
      </c>
      <c r="F35" s="99">
        <v>167</v>
      </c>
      <c r="G35" s="99">
        <v>163</v>
      </c>
      <c r="H35" s="99">
        <v>197</v>
      </c>
      <c r="I35" s="99">
        <v>487</v>
      </c>
      <c r="J35" s="99">
        <v>485</v>
      </c>
      <c r="K35" s="99">
        <v>466</v>
      </c>
      <c r="L35" s="99">
        <v>504</v>
      </c>
      <c r="M35" s="99">
        <v>500</v>
      </c>
      <c r="N35" s="99">
        <v>500</v>
      </c>
      <c r="O35" s="99">
        <v>500</v>
      </c>
      <c r="P35" s="99">
        <v>505</v>
      </c>
      <c r="Q35" s="99">
        <v>456</v>
      </c>
      <c r="R35" s="99">
        <v>475</v>
      </c>
      <c r="S35" s="99">
        <v>499</v>
      </c>
      <c r="T35" s="99">
        <v>442</v>
      </c>
      <c r="U35" s="99">
        <v>490</v>
      </c>
      <c r="V35" s="99">
        <v>441</v>
      </c>
      <c r="W35" s="99">
        <v>441.56299999999999</v>
      </c>
      <c r="X35" s="99">
        <v>420</v>
      </c>
      <c r="Y35" s="99">
        <v>390</v>
      </c>
      <c r="Z35" s="100"/>
      <c r="AA35" s="79">
        <f t="shared" si="5"/>
        <v>9210.5630000000001</v>
      </c>
    </row>
    <row r="36" spans="1:27" ht="24.95" customHeight="1" x14ac:dyDescent="0.2">
      <c r="A36" s="97" t="s">
        <v>42</v>
      </c>
      <c r="B36" s="98">
        <v>1021</v>
      </c>
      <c r="C36" s="99">
        <v>870</v>
      </c>
      <c r="D36" s="99">
        <v>494.1</v>
      </c>
      <c r="E36" s="99">
        <v>444.9</v>
      </c>
      <c r="F36" s="99">
        <v>350.7</v>
      </c>
      <c r="G36" s="99">
        <v>948.1</v>
      </c>
      <c r="H36" s="99">
        <v>954</v>
      </c>
      <c r="I36" s="99">
        <v>705</v>
      </c>
      <c r="J36" s="99">
        <v>705</v>
      </c>
      <c r="K36" s="99">
        <v>705</v>
      </c>
      <c r="L36" s="99">
        <v>705</v>
      </c>
      <c r="M36" s="99">
        <v>705</v>
      </c>
      <c r="N36" s="99">
        <v>705</v>
      </c>
      <c r="O36" s="99">
        <v>705</v>
      </c>
      <c r="P36" s="99">
        <v>705</v>
      </c>
      <c r="Q36" s="99">
        <v>705</v>
      </c>
      <c r="R36" s="99">
        <v>812.8</v>
      </c>
      <c r="S36" s="99">
        <v>1021</v>
      </c>
      <c r="T36" s="99">
        <v>1050</v>
      </c>
      <c r="U36" s="99">
        <v>1101</v>
      </c>
      <c r="V36" s="99">
        <v>1006.6</v>
      </c>
      <c r="W36" s="99">
        <v>1017.6</v>
      </c>
      <c r="X36" s="99">
        <v>811.2</v>
      </c>
      <c r="Y36" s="99">
        <v>582.4</v>
      </c>
      <c r="Z36" s="100"/>
      <c r="AA36" s="79">
        <f t="shared" si="5"/>
        <v>18830.399999999998</v>
      </c>
    </row>
    <row r="37" spans="1:27" ht="24.95" customHeight="1" x14ac:dyDescent="0.2">
      <c r="A37" s="97" t="s">
        <v>43</v>
      </c>
      <c r="B37" s="98"/>
      <c r="C37" s="99"/>
      <c r="D37" s="99"/>
      <c r="E37" s="99"/>
      <c r="F37" s="99"/>
      <c r="G37" s="99"/>
      <c r="H37" s="99"/>
      <c r="I37" s="99"/>
      <c r="J37" s="99"/>
      <c r="K37" s="99">
        <v>25</v>
      </c>
      <c r="L37" s="99">
        <v>35.000999999999998</v>
      </c>
      <c r="M37" s="99">
        <v>85</v>
      </c>
      <c r="N37" s="99">
        <v>65</v>
      </c>
      <c r="O37" s="99">
        <v>171</v>
      </c>
      <c r="P37" s="99">
        <v>171</v>
      </c>
      <c r="Q37" s="99">
        <v>110</v>
      </c>
      <c r="R37" s="99">
        <v>80</v>
      </c>
      <c r="S37" s="99"/>
      <c r="T37" s="99"/>
      <c r="U37" s="99"/>
      <c r="V37" s="99"/>
      <c r="W37" s="99"/>
      <c r="X37" s="99"/>
      <c r="Y37" s="99"/>
      <c r="Z37" s="100"/>
      <c r="AA37" s="79">
        <f t="shared" si="5"/>
        <v>742.00099999999998</v>
      </c>
    </row>
    <row r="38" spans="1:27" ht="24.95" customHeight="1" x14ac:dyDescent="0.2">
      <c r="A38" s="97" t="s">
        <v>44</v>
      </c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100"/>
      <c r="AA38" s="79">
        <f t="shared" si="5"/>
        <v>0</v>
      </c>
    </row>
    <row r="39" spans="1:27" ht="30" customHeight="1" thickBot="1" x14ac:dyDescent="0.25">
      <c r="A39" s="86" t="s">
        <v>45</v>
      </c>
      <c r="B39" s="87">
        <f t="shared" ref="B39:Z39" si="6">SUM(B34:B38)</f>
        <v>1200</v>
      </c>
      <c r="C39" s="88">
        <f t="shared" si="6"/>
        <v>1038</v>
      </c>
      <c r="D39" s="88">
        <f t="shared" si="6"/>
        <v>662.1</v>
      </c>
      <c r="E39" s="88">
        <f t="shared" si="6"/>
        <v>611.9</v>
      </c>
      <c r="F39" s="88">
        <f t="shared" si="6"/>
        <v>517.70000000000005</v>
      </c>
      <c r="G39" s="88">
        <f t="shared" si="6"/>
        <v>1111.0999999999999</v>
      </c>
      <c r="H39" s="88">
        <f t="shared" si="6"/>
        <v>1273</v>
      </c>
      <c r="I39" s="88">
        <f t="shared" si="6"/>
        <v>1370</v>
      </c>
      <c r="J39" s="88">
        <f t="shared" si="6"/>
        <v>1458</v>
      </c>
      <c r="K39" s="88">
        <f t="shared" si="6"/>
        <v>1464</v>
      </c>
      <c r="L39" s="88">
        <f t="shared" si="6"/>
        <v>1669.001</v>
      </c>
      <c r="M39" s="88">
        <f t="shared" si="6"/>
        <v>1715</v>
      </c>
      <c r="N39" s="88">
        <f t="shared" si="6"/>
        <v>1695</v>
      </c>
      <c r="O39" s="88">
        <f t="shared" si="6"/>
        <v>1801</v>
      </c>
      <c r="P39" s="88">
        <f t="shared" si="6"/>
        <v>1806</v>
      </c>
      <c r="Q39" s="88">
        <f t="shared" si="6"/>
        <v>1696</v>
      </c>
      <c r="R39" s="88">
        <f t="shared" si="6"/>
        <v>1648.8</v>
      </c>
      <c r="S39" s="88">
        <f t="shared" si="6"/>
        <v>1735</v>
      </c>
      <c r="T39" s="88">
        <f t="shared" si="6"/>
        <v>1685</v>
      </c>
      <c r="U39" s="88">
        <f t="shared" si="6"/>
        <v>1782</v>
      </c>
      <c r="V39" s="88">
        <f t="shared" si="6"/>
        <v>1607.6</v>
      </c>
      <c r="W39" s="88">
        <f t="shared" si="6"/>
        <v>1626.163</v>
      </c>
      <c r="X39" s="88">
        <f t="shared" si="6"/>
        <v>1384.2</v>
      </c>
      <c r="Y39" s="88">
        <f t="shared" si="6"/>
        <v>1132.4000000000001</v>
      </c>
      <c r="Z39" s="89">
        <f t="shared" si="6"/>
        <v>0</v>
      </c>
      <c r="AA39" s="90">
        <f t="shared" si="5"/>
        <v>33688.964</v>
      </c>
    </row>
    <row r="40" spans="1:27" ht="18" customHeight="1" thickBot="1" x14ac:dyDescent="0.25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3"/>
    </row>
    <row r="41" spans="1:27" ht="30" customHeight="1" thickBot="1" x14ac:dyDescent="0.25">
      <c r="A41" s="69" t="s">
        <v>46</v>
      </c>
      <c r="B41" s="91">
        <v>1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3"/>
    </row>
    <row r="42" spans="1:27" ht="24.95" customHeight="1" x14ac:dyDescent="0.2">
      <c r="A42" s="70" t="s">
        <v>40</v>
      </c>
      <c r="B42" s="94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6"/>
      <c r="AA42" s="74">
        <f t="shared" ref="AA42:AA48" si="7">SUM(B42:Z42)</f>
        <v>0</v>
      </c>
    </row>
    <row r="43" spans="1:27" ht="24.95" customHeight="1" x14ac:dyDescent="0.2">
      <c r="A43" s="97" t="s">
        <v>41</v>
      </c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100"/>
      <c r="AA43" s="79">
        <f t="shared" si="7"/>
        <v>0</v>
      </c>
    </row>
    <row r="44" spans="1:27" ht="24.95" customHeight="1" x14ac:dyDescent="0.2">
      <c r="A44" s="97" t="s">
        <v>42</v>
      </c>
      <c r="B44" s="98">
        <v>1021</v>
      </c>
      <c r="C44" s="99">
        <v>870</v>
      </c>
      <c r="D44" s="99">
        <v>494.1</v>
      </c>
      <c r="E44" s="99">
        <v>444.9</v>
      </c>
      <c r="F44" s="99">
        <v>350.7</v>
      </c>
      <c r="G44" s="99">
        <v>948.1</v>
      </c>
      <c r="H44" s="99">
        <v>954</v>
      </c>
      <c r="I44" s="99">
        <v>705</v>
      </c>
      <c r="J44" s="99">
        <v>705</v>
      </c>
      <c r="K44" s="99">
        <v>705</v>
      </c>
      <c r="L44" s="99">
        <v>705</v>
      </c>
      <c r="M44" s="99">
        <v>705</v>
      </c>
      <c r="N44" s="99">
        <v>705</v>
      </c>
      <c r="O44" s="99">
        <v>705</v>
      </c>
      <c r="P44" s="99">
        <v>705</v>
      </c>
      <c r="Q44" s="99">
        <v>705</v>
      </c>
      <c r="R44" s="99">
        <v>812.8</v>
      </c>
      <c r="S44" s="99">
        <v>1021</v>
      </c>
      <c r="T44" s="99">
        <v>1050</v>
      </c>
      <c r="U44" s="99">
        <v>1101</v>
      </c>
      <c r="V44" s="99">
        <v>1006.6</v>
      </c>
      <c r="W44" s="99">
        <v>1017.6</v>
      </c>
      <c r="X44" s="99">
        <v>811.2</v>
      </c>
      <c r="Y44" s="99">
        <v>582.4</v>
      </c>
      <c r="Z44" s="100"/>
      <c r="AA44" s="79">
        <f t="shared" si="7"/>
        <v>18830.399999999998</v>
      </c>
    </row>
    <row r="45" spans="1:27" ht="24.95" customHeight="1" x14ac:dyDescent="0.2">
      <c r="A45" s="97" t="s">
        <v>43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100"/>
      <c r="AA45" s="79">
        <f t="shared" si="7"/>
        <v>0</v>
      </c>
    </row>
    <row r="46" spans="1:27" ht="24.95" customHeight="1" x14ac:dyDescent="0.2">
      <c r="A46" s="97" t="s">
        <v>44</v>
      </c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100"/>
      <c r="AA46" s="79">
        <f t="shared" si="7"/>
        <v>0</v>
      </c>
    </row>
    <row r="47" spans="1:27" ht="24.95" customHeight="1" x14ac:dyDescent="0.2">
      <c r="A47" s="85" t="s">
        <v>47</v>
      </c>
      <c r="B47" s="98">
        <v>100</v>
      </c>
      <c r="C47" s="99">
        <v>100</v>
      </c>
      <c r="D47" s="99">
        <v>100</v>
      </c>
      <c r="E47" s="99">
        <v>100</v>
      </c>
      <c r="F47" s="99">
        <v>100</v>
      </c>
      <c r="G47" s="99">
        <v>88</v>
      </c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>
        <v>100</v>
      </c>
      <c r="S47" s="99">
        <v>100</v>
      </c>
      <c r="T47" s="99">
        <v>100</v>
      </c>
      <c r="U47" s="99">
        <v>100</v>
      </c>
      <c r="V47" s="99">
        <v>100</v>
      </c>
      <c r="W47" s="99">
        <v>100</v>
      </c>
      <c r="X47" s="99">
        <v>98</v>
      </c>
      <c r="Y47" s="99">
        <v>95</v>
      </c>
      <c r="Z47" s="100"/>
      <c r="AA47" s="79">
        <f t="shared" si="7"/>
        <v>1381</v>
      </c>
    </row>
    <row r="48" spans="1:27" ht="30" customHeight="1" thickBot="1" x14ac:dyDescent="0.25">
      <c r="A48" s="86" t="s">
        <v>48</v>
      </c>
      <c r="B48" s="87">
        <f>SUM(B42:B47)</f>
        <v>1121</v>
      </c>
      <c r="C48" s="88">
        <f t="shared" ref="C48:Z48" si="8">SUM(C42:C47)</f>
        <v>970</v>
      </c>
      <c r="D48" s="88">
        <f t="shared" si="8"/>
        <v>594.1</v>
      </c>
      <c r="E48" s="88">
        <f t="shared" si="8"/>
        <v>544.9</v>
      </c>
      <c r="F48" s="88">
        <f t="shared" si="8"/>
        <v>450.7</v>
      </c>
      <c r="G48" s="88">
        <f t="shared" si="8"/>
        <v>1036.0999999999999</v>
      </c>
      <c r="H48" s="88">
        <f t="shared" si="8"/>
        <v>954</v>
      </c>
      <c r="I48" s="88">
        <f t="shared" si="8"/>
        <v>705</v>
      </c>
      <c r="J48" s="88">
        <f t="shared" si="8"/>
        <v>705</v>
      </c>
      <c r="K48" s="88">
        <f t="shared" si="8"/>
        <v>705</v>
      </c>
      <c r="L48" s="88">
        <f t="shared" si="8"/>
        <v>705</v>
      </c>
      <c r="M48" s="88">
        <f t="shared" si="8"/>
        <v>705</v>
      </c>
      <c r="N48" s="88">
        <f t="shared" si="8"/>
        <v>705</v>
      </c>
      <c r="O48" s="88">
        <f t="shared" si="8"/>
        <v>705</v>
      </c>
      <c r="P48" s="88">
        <f t="shared" si="8"/>
        <v>705</v>
      </c>
      <c r="Q48" s="88">
        <f t="shared" si="8"/>
        <v>705</v>
      </c>
      <c r="R48" s="88">
        <f t="shared" si="8"/>
        <v>912.8</v>
      </c>
      <c r="S48" s="88">
        <f t="shared" si="8"/>
        <v>1121</v>
      </c>
      <c r="T48" s="88">
        <f t="shared" si="8"/>
        <v>1150</v>
      </c>
      <c r="U48" s="88">
        <f t="shared" si="8"/>
        <v>1201</v>
      </c>
      <c r="V48" s="88">
        <f t="shared" si="8"/>
        <v>1106.5999999999999</v>
      </c>
      <c r="W48" s="88">
        <f t="shared" si="8"/>
        <v>1117.5999999999999</v>
      </c>
      <c r="X48" s="88">
        <f t="shared" si="8"/>
        <v>909.2</v>
      </c>
      <c r="Y48" s="88">
        <f t="shared" si="8"/>
        <v>677.4</v>
      </c>
      <c r="Z48" s="89">
        <f t="shared" si="8"/>
        <v>0</v>
      </c>
      <c r="AA48" s="90">
        <f t="shared" si="7"/>
        <v>20211.399999999998</v>
      </c>
    </row>
    <row r="49" spans="1:27" ht="15.95" customHeight="1" thickBot="1" x14ac:dyDescent="0.25"/>
    <row r="50" spans="1:27" ht="30" customHeight="1" thickBot="1" x14ac:dyDescent="0.25">
      <c r="A50" s="69"/>
      <c r="B50" s="7">
        <f>IF(LEN(B$2)&gt;0,B$2,"")</f>
        <v>1</v>
      </c>
      <c r="C50" s="8">
        <f t="shared" ref="C50:Z50" si="9">IF(LEN(C$2)&gt;0,C$2,"")</f>
        <v>2</v>
      </c>
      <c r="D50" s="8">
        <f t="shared" si="9"/>
        <v>3</v>
      </c>
      <c r="E50" s="8">
        <f t="shared" si="9"/>
        <v>4</v>
      </c>
      <c r="F50" s="8">
        <f t="shared" si="9"/>
        <v>5</v>
      </c>
      <c r="G50" s="8">
        <f t="shared" si="9"/>
        <v>6</v>
      </c>
      <c r="H50" s="8">
        <f t="shared" si="9"/>
        <v>7</v>
      </c>
      <c r="I50" s="8">
        <f t="shared" si="9"/>
        <v>8</v>
      </c>
      <c r="J50" s="8">
        <f t="shared" si="9"/>
        <v>9</v>
      </c>
      <c r="K50" s="8">
        <f t="shared" si="9"/>
        <v>10</v>
      </c>
      <c r="L50" s="8">
        <f t="shared" si="9"/>
        <v>11</v>
      </c>
      <c r="M50" s="8">
        <f t="shared" si="9"/>
        <v>12</v>
      </c>
      <c r="N50" s="8">
        <f t="shared" si="9"/>
        <v>13</v>
      </c>
      <c r="O50" s="8">
        <f t="shared" si="9"/>
        <v>14</v>
      </c>
      <c r="P50" s="8">
        <f t="shared" si="9"/>
        <v>15</v>
      </c>
      <c r="Q50" s="8">
        <f t="shared" si="9"/>
        <v>16</v>
      </c>
      <c r="R50" s="8">
        <f t="shared" si="9"/>
        <v>17</v>
      </c>
      <c r="S50" s="8">
        <f t="shared" si="9"/>
        <v>18</v>
      </c>
      <c r="T50" s="8">
        <f t="shared" si="9"/>
        <v>19</v>
      </c>
      <c r="U50" s="8">
        <f t="shared" si="9"/>
        <v>20</v>
      </c>
      <c r="V50" s="8">
        <f t="shared" si="9"/>
        <v>21</v>
      </c>
      <c r="W50" s="8">
        <f t="shared" si="9"/>
        <v>22</v>
      </c>
      <c r="X50" s="8">
        <f t="shared" si="9"/>
        <v>23</v>
      </c>
      <c r="Y50" s="9">
        <f t="shared" si="9"/>
        <v>24</v>
      </c>
      <c r="Z50" s="10" t="str">
        <f t="shared" si="9"/>
        <v/>
      </c>
      <c r="AA50" s="11" t="s">
        <v>1</v>
      </c>
    </row>
    <row r="51" spans="1:27" ht="24.95" customHeight="1" thickBot="1" x14ac:dyDescent="0.25">
      <c r="A51" s="86" t="s">
        <v>38</v>
      </c>
      <c r="B51" s="87">
        <f t="shared" ref="B51:Z51" si="10">SUM(B10:B15)+B25+B39</f>
        <v>5453.5769999999993</v>
      </c>
      <c r="C51" s="88">
        <f t="shared" si="10"/>
        <v>5186.4480000000003</v>
      </c>
      <c r="D51" s="88">
        <f t="shared" si="10"/>
        <v>4756.6590000000006</v>
      </c>
      <c r="E51" s="88">
        <f t="shared" si="10"/>
        <v>4695.8549999999996</v>
      </c>
      <c r="F51" s="88">
        <f t="shared" si="10"/>
        <v>4707.6720000000005</v>
      </c>
      <c r="G51" s="88">
        <f t="shared" si="10"/>
        <v>5645.4369999999999</v>
      </c>
      <c r="H51" s="88">
        <f t="shared" si="10"/>
        <v>6315.9210000000003</v>
      </c>
      <c r="I51" s="88">
        <f t="shared" si="10"/>
        <v>6835.4069999999992</v>
      </c>
      <c r="J51" s="88">
        <f t="shared" si="10"/>
        <v>7389.1869999999999</v>
      </c>
      <c r="K51" s="88">
        <f t="shared" si="10"/>
        <v>7564.2420000000002</v>
      </c>
      <c r="L51" s="88">
        <f t="shared" si="10"/>
        <v>7814.6869999999999</v>
      </c>
      <c r="M51" s="88">
        <f t="shared" si="10"/>
        <v>7903.1</v>
      </c>
      <c r="N51" s="88">
        <f t="shared" si="10"/>
        <v>7744.9889999999996</v>
      </c>
      <c r="O51" s="88">
        <f t="shared" si="10"/>
        <v>7637.1440000000002</v>
      </c>
      <c r="P51" s="88">
        <f t="shared" si="10"/>
        <v>7403.18</v>
      </c>
      <c r="Q51" s="88">
        <f t="shared" si="10"/>
        <v>7082.4599999999991</v>
      </c>
      <c r="R51" s="88">
        <f t="shared" si="10"/>
        <v>6854.2680000000009</v>
      </c>
      <c r="S51" s="88">
        <f t="shared" si="10"/>
        <v>6968.6120000000001</v>
      </c>
      <c r="T51" s="88">
        <f t="shared" si="10"/>
        <v>7136.6759999999995</v>
      </c>
      <c r="U51" s="88">
        <f t="shared" si="10"/>
        <v>7659.1990000000005</v>
      </c>
      <c r="V51" s="88">
        <f t="shared" si="10"/>
        <v>7348.8160000000007</v>
      </c>
      <c r="W51" s="88">
        <f t="shared" si="10"/>
        <v>6852.3190000000013</v>
      </c>
      <c r="X51" s="88">
        <f t="shared" si="10"/>
        <v>6255.5639999999994</v>
      </c>
      <c r="Y51" s="88">
        <f t="shared" si="10"/>
        <v>5564.3919999999998</v>
      </c>
      <c r="Z51" s="89">
        <f t="shared" si="10"/>
        <v>0</v>
      </c>
      <c r="AA51" s="104">
        <f>SUM(B51:Z51)</f>
        <v>158775.81099999996</v>
      </c>
    </row>
  </sheetData>
  <mergeCells count="11">
    <mergeCell ref="B26:AA26"/>
    <mergeCell ref="B27:Z27"/>
    <mergeCell ref="B32:AA32"/>
    <mergeCell ref="B33:AA33"/>
    <mergeCell ref="B41:AA41"/>
    <mergeCell ref="V1:AA1"/>
    <mergeCell ref="B3:AA3"/>
    <mergeCell ref="B6:AA6"/>
    <mergeCell ref="B9:Z9"/>
    <mergeCell ref="B17:AA17"/>
    <mergeCell ref="B18:Z18"/>
  </mergeCells>
  <conditionalFormatting sqref="B7:Z7">
    <cfRule type="cellIs" dxfId="0" priority="1" operator="greaterThan">
      <formula>1500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AA31"/>
  <sheetViews>
    <sheetView showGridLines="0" zoomScale="75" zoomScaleNormal="75" workbookViewId="0"/>
  </sheetViews>
  <sheetFormatPr defaultColWidth="9.140625" defaultRowHeight="14.25" x14ac:dyDescent="0.2"/>
  <cols>
    <col min="1" max="1" width="42.140625" style="5" customWidth="1"/>
    <col min="2" max="25" width="10.7109375" style="5" customWidth="1"/>
    <col min="26" max="26" width="10.7109375" style="5" hidden="1" customWidth="1"/>
    <col min="27" max="27" width="14.7109375" style="5" customWidth="1"/>
    <col min="28" max="16384" width="9.140625" style="5"/>
  </cols>
  <sheetData>
    <row r="1" spans="1:27" ht="39.950000000000003" customHeight="1" thickBot="1" x14ac:dyDescent="0.25">
      <c r="A1" s="1" t="s">
        <v>52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10" t="s">
        <v>0</v>
      </c>
      <c r="W1" s="110"/>
      <c r="X1" s="110"/>
      <c r="Y1" s="110"/>
      <c r="Z1" s="110"/>
      <c r="AA1" s="110"/>
    </row>
    <row r="2" spans="1:27" ht="30" customHeight="1" thickBot="1" x14ac:dyDescent="0.25">
      <c r="A2" s="6">
        <v>45407</v>
      </c>
      <c r="B2" s="7">
        <v>1</v>
      </c>
      <c r="C2" s="8">
        <v>2</v>
      </c>
      <c r="D2" s="8">
        <v>3</v>
      </c>
      <c r="E2" s="8">
        <v>4</v>
      </c>
      <c r="F2" s="8">
        <v>5</v>
      </c>
      <c r="G2" s="8">
        <v>6</v>
      </c>
      <c r="H2" s="8">
        <v>7</v>
      </c>
      <c r="I2" s="8">
        <v>8</v>
      </c>
      <c r="J2" s="8">
        <v>9</v>
      </c>
      <c r="K2" s="8">
        <v>10</v>
      </c>
      <c r="L2" s="8">
        <v>11</v>
      </c>
      <c r="M2" s="8">
        <v>12</v>
      </c>
      <c r="N2" s="8">
        <v>13</v>
      </c>
      <c r="O2" s="8">
        <v>14</v>
      </c>
      <c r="P2" s="8">
        <v>15</v>
      </c>
      <c r="Q2" s="8">
        <v>16</v>
      </c>
      <c r="R2" s="8">
        <v>17</v>
      </c>
      <c r="S2" s="8">
        <v>18</v>
      </c>
      <c r="T2" s="8">
        <v>19</v>
      </c>
      <c r="U2" s="8">
        <v>20</v>
      </c>
      <c r="V2" s="8">
        <v>21</v>
      </c>
      <c r="W2" s="8">
        <v>22</v>
      </c>
      <c r="X2" s="8">
        <v>23</v>
      </c>
      <c r="Y2" s="9">
        <v>24</v>
      </c>
      <c r="Z2" s="10"/>
      <c r="AA2" s="11" t="s">
        <v>1</v>
      </c>
    </row>
    <row r="3" spans="1:27" ht="30" customHeight="1" thickBot="1" x14ac:dyDescent="0.25">
      <c r="A3" s="12" t="s">
        <v>49</v>
      </c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5"/>
    </row>
    <row r="4" spans="1:27" ht="24.95" customHeight="1" x14ac:dyDescent="0.2">
      <c r="A4" s="16" t="s">
        <v>3</v>
      </c>
      <c r="B4" s="17">
        <v>1021</v>
      </c>
      <c r="C4" s="18">
        <v>870</v>
      </c>
      <c r="D4" s="18">
        <v>494.1</v>
      </c>
      <c r="E4" s="18">
        <v>444.9</v>
      </c>
      <c r="F4" s="18">
        <v>350.7</v>
      </c>
      <c r="G4" s="18">
        <v>948.1</v>
      </c>
      <c r="H4" s="18">
        <v>954</v>
      </c>
      <c r="I4" s="18">
        <v>705</v>
      </c>
      <c r="J4" s="18">
        <v>705</v>
      </c>
      <c r="K4" s="18">
        <v>705</v>
      </c>
      <c r="L4" s="18">
        <v>705</v>
      </c>
      <c r="M4" s="18">
        <v>705</v>
      </c>
      <c r="N4" s="18">
        <v>676.1</v>
      </c>
      <c r="O4" s="18">
        <v>636.20000000000005</v>
      </c>
      <c r="P4" s="18">
        <v>705</v>
      </c>
      <c r="Q4" s="18">
        <v>609.20000000000005</v>
      </c>
      <c r="R4" s="18">
        <v>812.8</v>
      </c>
      <c r="S4" s="18">
        <v>1021</v>
      </c>
      <c r="T4" s="18">
        <v>1050</v>
      </c>
      <c r="U4" s="18">
        <v>1101</v>
      </c>
      <c r="V4" s="18">
        <v>1006.6</v>
      </c>
      <c r="W4" s="18">
        <v>1017.6</v>
      </c>
      <c r="X4" s="18">
        <v>811.2</v>
      </c>
      <c r="Y4" s="18">
        <v>582.4</v>
      </c>
      <c r="Z4" s="19"/>
      <c r="AA4" s="111">
        <f>SUM(B4:Z4)</f>
        <v>18636.900000000001</v>
      </c>
    </row>
    <row r="5" spans="1:27" ht="24.95" customHeight="1" thickBot="1" x14ac:dyDescent="0.25">
      <c r="A5" s="112"/>
      <c r="B5" s="22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4"/>
      <c r="AA5" s="25"/>
    </row>
    <row r="6" spans="1:27" ht="30" customHeight="1" thickBot="1" x14ac:dyDescent="0.25">
      <c r="A6" s="12" t="s">
        <v>4</v>
      </c>
      <c r="B6" s="113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5"/>
    </row>
    <row r="7" spans="1:27" ht="24.95" customHeight="1" x14ac:dyDescent="0.2">
      <c r="A7" s="26" t="s">
        <v>3</v>
      </c>
      <c r="B7" s="116">
        <v>78.12</v>
      </c>
      <c r="C7" s="117">
        <v>80</v>
      </c>
      <c r="D7" s="117">
        <v>77.650000000000006</v>
      </c>
      <c r="E7" s="117">
        <v>77.17</v>
      </c>
      <c r="F7" s="117">
        <v>76.98</v>
      </c>
      <c r="G7" s="117">
        <v>84.43</v>
      </c>
      <c r="H7" s="117">
        <v>99.55</v>
      </c>
      <c r="I7" s="117">
        <v>83.09</v>
      </c>
      <c r="J7" s="117">
        <v>89.06</v>
      </c>
      <c r="K7" s="117">
        <v>76.88</v>
      </c>
      <c r="L7" s="117">
        <v>77.7</v>
      </c>
      <c r="M7" s="117">
        <v>76.739999999999995</v>
      </c>
      <c r="N7" s="117">
        <v>73.92</v>
      </c>
      <c r="O7" s="117">
        <v>61.32</v>
      </c>
      <c r="P7" s="117">
        <v>42.54</v>
      </c>
      <c r="Q7" s="117">
        <v>60</v>
      </c>
      <c r="R7" s="117">
        <v>73.180000000000007</v>
      </c>
      <c r="S7" s="117">
        <v>78.77</v>
      </c>
      <c r="T7" s="117">
        <v>83.55</v>
      </c>
      <c r="U7" s="117">
        <v>90.08</v>
      </c>
      <c r="V7" s="117">
        <v>122.01</v>
      </c>
      <c r="W7" s="117">
        <v>99.66</v>
      </c>
      <c r="X7" s="117">
        <v>91.35</v>
      </c>
      <c r="Y7" s="117">
        <v>79.75</v>
      </c>
      <c r="Z7" s="118"/>
      <c r="AA7" s="119">
        <f>IF(SUM(B7:Z7)&lt;&gt;0,AVERAGEIF(B7:Z7,"&lt;&gt;"""),"")</f>
        <v>80.562499999999986</v>
      </c>
    </row>
    <row r="8" spans="1:27" ht="24.95" customHeight="1" thickBot="1" x14ac:dyDescent="0.25">
      <c r="A8" s="112"/>
      <c r="B8" s="120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35"/>
    </row>
    <row r="9" spans="1:27" ht="18" customHeight="1" thickBot="1" x14ac:dyDescent="0.25">
      <c r="A9" s="65"/>
      <c r="B9" s="66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8"/>
    </row>
    <row r="10" spans="1:27" ht="30" customHeight="1" thickBot="1" x14ac:dyDescent="0.25">
      <c r="A10" s="69" t="s">
        <v>33</v>
      </c>
      <c r="B10" s="91">
        <v>1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3"/>
    </row>
    <row r="11" spans="1:27" ht="24.95" customHeight="1" x14ac:dyDescent="0.2">
      <c r="A11" s="70" t="s">
        <v>27</v>
      </c>
      <c r="B11" s="123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5"/>
      <c r="Z11" s="126"/>
      <c r="AA11" s="127">
        <f t="shared" ref="AA11:AA16" si="0">SUM(B11:Z11)</f>
        <v>0</v>
      </c>
    </row>
    <row r="12" spans="1:27" ht="24.95" customHeight="1" x14ac:dyDescent="0.2">
      <c r="A12" s="97" t="s">
        <v>28</v>
      </c>
      <c r="B12" s="128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30"/>
      <c r="Z12" s="131"/>
      <c r="AA12" s="132">
        <f t="shared" si="0"/>
        <v>0</v>
      </c>
    </row>
    <row r="13" spans="1:27" ht="24.95" customHeight="1" x14ac:dyDescent="0.2">
      <c r="A13" s="97" t="s">
        <v>29</v>
      </c>
      <c r="B13" s="128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30"/>
      <c r="Z13" s="131"/>
      <c r="AA13" s="132">
        <f t="shared" si="0"/>
        <v>0</v>
      </c>
    </row>
    <row r="14" spans="1:27" ht="24.95" customHeight="1" x14ac:dyDescent="0.2">
      <c r="A14" s="97" t="s">
        <v>30</v>
      </c>
      <c r="B14" s="128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1"/>
      <c r="AA14" s="132">
        <f t="shared" si="0"/>
        <v>0</v>
      </c>
    </row>
    <row r="15" spans="1:27" ht="24.95" customHeight="1" x14ac:dyDescent="0.2">
      <c r="A15" s="97" t="s">
        <v>31</v>
      </c>
      <c r="B15" s="12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>
        <v>28.9</v>
      </c>
      <c r="O15" s="133">
        <v>68.8</v>
      </c>
      <c r="P15" s="133"/>
      <c r="Q15" s="133">
        <v>95.8</v>
      </c>
      <c r="R15" s="133"/>
      <c r="S15" s="133"/>
      <c r="T15" s="133"/>
      <c r="U15" s="133"/>
      <c r="V15" s="133"/>
      <c r="W15" s="133"/>
      <c r="X15" s="133"/>
      <c r="Y15" s="133"/>
      <c r="Z15" s="131"/>
      <c r="AA15" s="132">
        <f t="shared" si="0"/>
        <v>193.5</v>
      </c>
    </row>
    <row r="16" spans="1:27" ht="30" customHeight="1" thickBot="1" x14ac:dyDescent="0.25">
      <c r="A16" s="86" t="s">
        <v>50</v>
      </c>
      <c r="B16" s="134">
        <f t="shared" ref="B16:Z16" si="1">IF(LEN(B$2)&gt;0,SUM(B11:B15),"")</f>
        <v>0</v>
      </c>
      <c r="C16" s="135">
        <f t="shared" si="1"/>
        <v>0</v>
      </c>
      <c r="D16" s="135">
        <f t="shared" si="1"/>
        <v>0</v>
      </c>
      <c r="E16" s="135">
        <f t="shared" si="1"/>
        <v>0</v>
      </c>
      <c r="F16" s="135">
        <f t="shared" si="1"/>
        <v>0</v>
      </c>
      <c r="G16" s="135">
        <f t="shared" si="1"/>
        <v>0</v>
      </c>
      <c r="H16" s="135">
        <f t="shared" si="1"/>
        <v>0</v>
      </c>
      <c r="I16" s="135">
        <f t="shared" si="1"/>
        <v>0</v>
      </c>
      <c r="J16" s="135">
        <f t="shared" si="1"/>
        <v>0</v>
      </c>
      <c r="K16" s="135">
        <f t="shared" si="1"/>
        <v>0</v>
      </c>
      <c r="L16" s="135">
        <f t="shared" si="1"/>
        <v>0</v>
      </c>
      <c r="M16" s="135">
        <f t="shared" si="1"/>
        <v>0</v>
      </c>
      <c r="N16" s="135">
        <f t="shared" si="1"/>
        <v>28.9</v>
      </c>
      <c r="O16" s="135">
        <f t="shared" si="1"/>
        <v>68.8</v>
      </c>
      <c r="P16" s="135">
        <f t="shared" si="1"/>
        <v>0</v>
      </c>
      <c r="Q16" s="135">
        <f t="shared" si="1"/>
        <v>95.8</v>
      </c>
      <c r="R16" s="135">
        <f t="shared" si="1"/>
        <v>0</v>
      </c>
      <c r="S16" s="135">
        <f t="shared" si="1"/>
        <v>0</v>
      </c>
      <c r="T16" s="135">
        <f t="shared" si="1"/>
        <v>0</v>
      </c>
      <c r="U16" s="135">
        <f t="shared" si="1"/>
        <v>0</v>
      </c>
      <c r="V16" s="135">
        <f t="shared" si="1"/>
        <v>0</v>
      </c>
      <c r="W16" s="135">
        <f t="shared" si="1"/>
        <v>0</v>
      </c>
      <c r="X16" s="135">
        <f t="shared" si="1"/>
        <v>0</v>
      </c>
      <c r="Y16" s="135">
        <f t="shared" si="1"/>
        <v>0</v>
      </c>
      <c r="Z16" s="136" t="str">
        <f t="shared" si="1"/>
        <v/>
      </c>
      <c r="AA16" s="90">
        <f t="shared" si="0"/>
        <v>193.5</v>
      </c>
    </row>
    <row r="17" spans="1:27" ht="18" customHeight="1" thickBot="1" x14ac:dyDescent="0.25">
      <c r="A17" s="101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</row>
    <row r="18" spans="1:27" ht="30" customHeight="1" thickBot="1" x14ac:dyDescent="0.25">
      <c r="A18" s="69" t="s">
        <v>46</v>
      </c>
      <c r="B18" s="91">
        <v>1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3"/>
    </row>
    <row r="19" spans="1:27" ht="24.95" customHeight="1" x14ac:dyDescent="0.2">
      <c r="A19" s="70" t="s">
        <v>40</v>
      </c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5"/>
      <c r="Z19" s="126"/>
      <c r="AA19" s="127">
        <f t="shared" ref="AA19:AA24" si="2">SUM(B19:Z19)</f>
        <v>0</v>
      </c>
    </row>
    <row r="20" spans="1:27" ht="24.95" customHeight="1" x14ac:dyDescent="0.2">
      <c r="A20" s="97" t="s">
        <v>41</v>
      </c>
      <c r="B20" s="128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30"/>
      <c r="Z20" s="131"/>
      <c r="AA20" s="132">
        <f t="shared" si="2"/>
        <v>0</v>
      </c>
    </row>
    <row r="21" spans="1:27" ht="24.95" customHeight="1" x14ac:dyDescent="0.2">
      <c r="A21" s="97" t="s">
        <v>42</v>
      </c>
      <c r="B21" s="128">
        <v>1021</v>
      </c>
      <c r="C21" s="129">
        <v>870</v>
      </c>
      <c r="D21" s="129">
        <v>494.1</v>
      </c>
      <c r="E21" s="129">
        <v>444.9</v>
      </c>
      <c r="F21" s="129">
        <v>350.7</v>
      </c>
      <c r="G21" s="129">
        <v>948.1</v>
      </c>
      <c r="H21" s="129">
        <v>954</v>
      </c>
      <c r="I21" s="129">
        <v>705</v>
      </c>
      <c r="J21" s="129">
        <v>705</v>
      </c>
      <c r="K21" s="129">
        <v>705</v>
      </c>
      <c r="L21" s="129">
        <v>705</v>
      </c>
      <c r="M21" s="129">
        <v>705</v>
      </c>
      <c r="N21" s="129">
        <v>705</v>
      </c>
      <c r="O21" s="129">
        <v>705</v>
      </c>
      <c r="P21" s="129">
        <v>705</v>
      </c>
      <c r="Q21" s="129">
        <v>705</v>
      </c>
      <c r="R21" s="129">
        <v>812.8</v>
      </c>
      <c r="S21" s="129">
        <v>1021</v>
      </c>
      <c r="T21" s="129">
        <v>1050</v>
      </c>
      <c r="U21" s="129">
        <v>1101</v>
      </c>
      <c r="V21" s="129">
        <v>1006.6</v>
      </c>
      <c r="W21" s="129">
        <v>1017.6</v>
      </c>
      <c r="X21" s="129">
        <v>811.2</v>
      </c>
      <c r="Y21" s="130">
        <v>582.4</v>
      </c>
      <c r="Z21" s="131"/>
      <c r="AA21" s="132">
        <f t="shared" si="2"/>
        <v>18830.399999999998</v>
      </c>
    </row>
    <row r="22" spans="1:27" ht="24.95" customHeight="1" x14ac:dyDescent="0.2">
      <c r="A22" s="97" t="s">
        <v>43</v>
      </c>
      <c r="B22" s="128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1"/>
      <c r="AA22" s="132">
        <f t="shared" si="2"/>
        <v>0</v>
      </c>
    </row>
    <row r="23" spans="1:27" ht="24.95" customHeight="1" x14ac:dyDescent="0.2">
      <c r="A23" s="97" t="s">
        <v>44</v>
      </c>
      <c r="B23" s="128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1"/>
      <c r="AA23" s="132">
        <f t="shared" si="2"/>
        <v>0</v>
      </c>
    </row>
    <row r="24" spans="1:27" ht="30" customHeight="1" thickBot="1" x14ac:dyDescent="0.25">
      <c r="A24" s="86" t="s">
        <v>48</v>
      </c>
      <c r="B24" s="134">
        <f t="shared" ref="B24:Z24" si="3">IF(LEN(B$2)&gt;0,SUM(B19:B23),"")</f>
        <v>1021</v>
      </c>
      <c r="C24" s="135">
        <f t="shared" si="3"/>
        <v>870</v>
      </c>
      <c r="D24" s="135">
        <f t="shared" si="3"/>
        <v>494.1</v>
      </c>
      <c r="E24" s="135">
        <f t="shared" si="3"/>
        <v>444.9</v>
      </c>
      <c r="F24" s="135">
        <f t="shared" si="3"/>
        <v>350.7</v>
      </c>
      <c r="G24" s="135">
        <f t="shared" si="3"/>
        <v>948.1</v>
      </c>
      <c r="H24" s="135">
        <f t="shared" si="3"/>
        <v>954</v>
      </c>
      <c r="I24" s="135">
        <f t="shared" si="3"/>
        <v>705</v>
      </c>
      <c r="J24" s="135">
        <f t="shared" si="3"/>
        <v>705</v>
      </c>
      <c r="K24" s="135">
        <f t="shared" si="3"/>
        <v>705</v>
      </c>
      <c r="L24" s="135">
        <f t="shared" si="3"/>
        <v>705</v>
      </c>
      <c r="M24" s="135">
        <f t="shared" si="3"/>
        <v>705</v>
      </c>
      <c r="N24" s="135">
        <f t="shared" si="3"/>
        <v>705</v>
      </c>
      <c r="O24" s="135">
        <f t="shared" si="3"/>
        <v>705</v>
      </c>
      <c r="P24" s="135">
        <f t="shared" si="3"/>
        <v>705</v>
      </c>
      <c r="Q24" s="135">
        <f t="shared" si="3"/>
        <v>705</v>
      </c>
      <c r="R24" s="135">
        <f t="shared" si="3"/>
        <v>812.8</v>
      </c>
      <c r="S24" s="135">
        <f t="shared" si="3"/>
        <v>1021</v>
      </c>
      <c r="T24" s="135">
        <f t="shared" si="3"/>
        <v>1050</v>
      </c>
      <c r="U24" s="135">
        <f t="shared" si="3"/>
        <v>1101</v>
      </c>
      <c r="V24" s="135">
        <f t="shared" si="3"/>
        <v>1006.6</v>
      </c>
      <c r="W24" s="135">
        <f t="shared" si="3"/>
        <v>1017.6</v>
      </c>
      <c r="X24" s="135">
        <f t="shared" si="3"/>
        <v>811.2</v>
      </c>
      <c r="Y24" s="135">
        <f t="shared" si="3"/>
        <v>582.4</v>
      </c>
      <c r="Z24" s="136" t="str">
        <f t="shared" si="3"/>
        <v/>
      </c>
      <c r="AA24" s="90">
        <f t="shared" si="2"/>
        <v>18830.399999999998</v>
      </c>
    </row>
    <row r="25" spans="1:27" ht="15.95" customHeight="1" x14ac:dyDescent="0.2"/>
    <row r="28" spans="1:27" x14ac:dyDescent="0.2"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AA28" s="138"/>
    </row>
    <row r="31" spans="1:27" x14ac:dyDescent="0.2">
      <c r="J31" s="139"/>
    </row>
  </sheetData>
  <mergeCells count="6">
    <mergeCell ref="V1:AA1"/>
    <mergeCell ref="B3:AA3"/>
    <mergeCell ref="B6:AA6"/>
    <mergeCell ref="B9:AA9"/>
    <mergeCell ref="B10:AA10"/>
    <mergeCell ref="B18:AA18"/>
  </mergeCells>
  <printOptions horizontalCentered="1"/>
  <pageMargins left="0.15748031496062992" right="0.19685039370078741" top="0.39370078740157483" bottom="0.43307086614173229" header="0.19685039370078741" footer="0.19685039370078741"/>
  <pageSetup scale="44" orientation="landscape" horizontalDpi="300" verticalDpi="300" r:id="rId1"/>
  <headerFooter>
    <oddHeader>&amp;L&amp;A</oddHeader>
    <oddFooter>&amp;R&amp;D,&amp;T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57</vt:i4>
      </vt:variant>
    </vt:vector>
  </HeadingPairs>
  <TitlesOfParts>
    <vt:vector size="61" baseType="lpstr">
      <vt:lpstr>SPOT_Summary (SELL)</vt:lpstr>
      <vt:lpstr>SPOT_Summary (BUY)</vt:lpstr>
      <vt:lpstr>MKT_Coupling</vt:lpstr>
      <vt:lpstr>Summary_Chart</vt:lpstr>
      <vt:lpstr>BRD_EXP_NAMES_DAM_CPL</vt:lpstr>
      <vt:lpstr>BRD_EXP_NAMES_SUM_BUY</vt:lpstr>
      <vt:lpstr>BRD_EXP_NAMES_SUM_BUY_CPL</vt:lpstr>
      <vt:lpstr>BRD_EXP_VALUES_DAM_CPL</vt:lpstr>
      <vt:lpstr>BRD_EXP_VALUES_SUM_BUY</vt:lpstr>
      <vt:lpstr>BRD_EXP_VALUES_SUM_BUY_CPL</vt:lpstr>
      <vt:lpstr>BRD_IMP_NAMES_DAM_CPL</vt:lpstr>
      <vt:lpstr>BRD_IMP_NAMES_SUM_SELL</vt:lpstr>
      <vt:lpstr>BRD_IMP_NAMES_SUM_SELL_CPL</vt:lpstr>
      <vt:lpstr>BRD_IMP_VALUES_DAM_CPL</vt:lpstr>
      <vt:lpstr>BRD_IMP_VALUES_SUM_SELL</vt:lpstr>
      <vt:lpstr>BRD_IMP_VALUES_SUM_SELL_CPL</vt:lpstr>
      <vt:lpstr>BUY_ORDERS_NAMES_SUM_BUY</vt:lpstr>
      <vt:lpstr>BUY_ORDERS_VALUES_SUM_BUY</vt:lpstr>
      <vt:lpstr>DAM_CPL_PUB_TIME</vt:lpstr>
      <vt:lpstr>DEMAND_NAMES_SUM_BUY</vt:lpstr>
      <vt:lpstr>DEMAND_NAMES_SUM_SELL</vt:lpstr>
      <vt:lpstr>DEMAND_VALUES_SUM_BUY</vt:lpstr>
      <vt:lpstr>DEMAND_VALUES_SUM_SELL</vt:lpstr>
      <vt:lpstr>GR_MAINLAND_MCP_DAM_CPL</vt:lpstr>
      <vt:lpstr>GR_MAINLAND_MCP_SUM_BUY</vt:lpstr>
      <vt:lpstr>GR_MAINLAND_MCP_SUM_SELL</vt:lpstr>
      <vt:lpstr>MKT_DAM_COUPLING_DELIVERY_DAY</vt:lpstr>
      <vt:lpstr>MKT_DAM_COUPLING_TITLE</vt:lpstr>
      <vt:lpstr>MKT_SUM_BUY_DELIVERY_DAY</vt:lpstr>
      <vt:lpstr>MKT_SUM_BUY_TITLE</vt:lpstr>
      <vt:lpstr>MKT_SUM_SELL_DELIVERY_DAY</vt:lpstr>
      <vt:lpstr>MKT_SUM_SELL_TITLE</vt:lpstr>
      <vt:lpstr>MTUs_MKT_DAM_COUPLING</vt:lpstr>
      <vt:lpstr>MTUs_MKT_SUM_BUY</vt:lpstr>
      <vt:lpstr>MTUs_MKT_SUM_SELL</vt:lpstr>
      <vt:lpstr>NET_POSITION_GR_MAINLAND_DAM_CPL</vt:lpstr>
      <vt:lpstr>MKT_Coupling!Print_Area</vt:lpstr>
      <vt:lpstr>'SPOT_Summary (SELL)'!Print_Area</vt:lpstr>
      <vt:lpstr>SELL_ORDERS_NAMES_SUM_SELL</vt:lpstr>
      <vt:lpstr>SELL_ORDERS_VALUES_SUM_SELL</vt:lpstr>
      <vt:lpstr>TOT_DEMAND_GR_MAINLAND_SUM_BUY</vt:lpstr>
      <vt:lpstr>TOT_SUM_BUY_PUB_TIME</vt:lpstr>
      <vt:lpstr>TOT_SUM_SELL_PUB_TIME</vt:lpstr>
      <vt:lpstr>TOT_SUPPLY_GR_MAINLAND_SUM_SELL</vt:lpstr>
      <vt:lpstr>UNITS_CRT_VALUES_SUM_BUY</vt:lpstr>
      <vt:lpstr>UNITS_CRT_VALUES_SUM_SELL</vt:lpstr>
      <vt:lpstr>UNITS_CRTRES_VALUES_SUM_BUY</vt:lpstr>
      <vt:lpstr>UNITS_CRTRES_VALUES_SUM_SELL</vt:lpstr>
      <vt:lpstr>UNITS_GAS_VALUES_SUM_BUY</vt:lpstr>
      <vt:lpstr>UNITS_GAS_VALUES_SUM_SELL</vt:lpstr>
      <vt:lpstr>UNITS_HDR_VALUES_SUM_BUY</vt:lpstr>
      <vt:lpstr>UNITS_HDR_VALUES_SUM_SELL</vt:lpstr>
      <vt:lpstr>UNITS_IMP_VALUES_SUM_SELL</vt:lpstr>
      <vt:lpstr>UNITS_LIG_VALUES_SUM_BUY</vt:lpstr>
      <vt:lpstr>UNITS_LIG_VALUES_SUM_SELL</vt:lpstr>
      <vt:lpstr>UNITS_NAMES_SUM_BUY</vt:lpstr>
      <vt:lpstr>UNITS_NAMES_SUM_SELL</vt:lpstr>
      <vt:lpstr>UNITS_RES_VALUES_SUM_BUY</vt:lpstr>
      <vt:lpstr>UNITS_RES_VALUES_SUM_SELL</vt:lpstr>
      <vt:lpstr>UNITS_VALUES_SUM_BUY</vt:lpstr>
      <vt:lpstr>UNITS_VALUES_SUM_SELL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MarketOperator1</dc:creator>
  <cp:lastModifiedBy>MarketOperator1</cp:lastModifiedBy>
  <dcterms:created xsi:type="dcterms:W3CDTF">2024-04-24T11:07:37Z</dcterms:created>
  <dcterms:modified xsi:type="dcterms:W3CDTF">2024-04-24T11:07:38Z</dcterms:modified>
</cp:coreProperties>
</file>