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MaDaM\TmpFiles\"/>
    </mc:Choice>
  </mc:AlternateContent>
  <bookViews>
    <workbookView xWindow="0" yWindow="0" windowWidth="28800" windowHeight="12315"/>
  </bookViews>
  <sheets>
    <sheet name="SPOT_Summary (SELL)" sheetId="4" r:id="rId1"/>
    <sheet name="SPOT_Summary (BUY)" sheetId="5" r:id="rId2"/>
    <sheet name="MKT_Coupling" sheetId="6" r:id="rId3"/>
    <sheet name="Summary_Chart" sheetId="7" r:id="rId4"/>
  </sheets>
  <definedNames>
    <definedName name="BRD_EXP_NAMES_DAM_CPL">MKT_Coupling!$A$19:$A$23</definedName>
    <definedName name="BRD_EXP_NAMES_SUM_BUY">'SPOT_Summary (BUY)'!$A$34:$A$38</definedName>
    <definedName name="BRD_EXP_NAMES_SUM_BUY_CPL">'SPOT_Summary (BUY)'!$A$42:$A$47</definedName>
    <definedName name="BRD_EXP_VALUES_DAM_CPL">MKT_Coupling!$B$19:$Z$23</definedName>
    <definedName name="BRD_EXP_VALUES_SUM_BUY">'SPOT_Summary (BUY)'!$B$34:$Z$38</definedName>
    <definedName name="BRD_EXP_VALUES_SUM_BUY_CPL">'SPOT_Summary (BUY)'!$B$42:$Z$47</definedName>
    <definedName name="BRD_IMP_NAMES_DAM_CPL">MKT_Coupling!$A$11:$A$15</definedName>
    <definedName name="BRD_IMP_NAMES_SUM_SELL">'SPOT_Summary (SELL)'!$A$34:$A$38</definedName>
    <definedName name="BRD_IMP_NAMES_SUM_SELL_CPL">'SPOT_Summary (SELL)'!$A$42:$A$47</definedName>
    <definedName name="BRD_IMP_VALUES_DAM_CPL">MKT_Coupling!$B$11:$Z$15</definedName>
    <definedName name="BRD_IMP_VALUES_SUM_SELL">'SPOT_Summary (SELL)'!$B$34:$Z$38</definedName>
    <definedName name="BRD_IMP_VALUES_SUM_SELL_CPL">'SPOT_Summary (SELL)'!$B$42:$Z$47</definedName>
    <definedName name="BUY_ORDERS_NAMES_SUM_BUY">'SPOT_Summary (BUY)'!$A$28:$A$30</definedName>
    <definedName name="BUY_ORDERS_VALUES_SUM_BUY">'SPOT_Summary (BUY)'!$B$28:$Z$30</definedName>
    <definedName name="DAM_CPL_PUB_TIME">MKT_Coupling!$V$1</definedName>
    <definedName name="DEMAND_NAMES_SUM_BUY">'SPOT_Summary (BUY)'!$A$19:$A$24</definedName>
    <definedName name="DEMAND_NAMES_SUM_SELL">'SPOT_Summary (SELL)'!$A$19:$A$24</definedName>
    <definedName name="DEMAND_VALUES_SUM_BUY">'SPOT_Summary (BUY)'!$B$19:$Z$24</definedName>
    <definedName name="DEMAND_VALUES_SUM_SELL">'SPOT_Summary (SELL)'!$B$19:$Z$24</definedName>
    <definedName name="GR_MAINLAND_MCP_DAM_CPL">MKT_Coupling!$B$7:$Z$7</definedName>
    <definedName name="GR_MAINLAND_MCP_SUM_BUY">'SPOT_Summary (BUY)'!$B$7:$Z$7</definedName>
    <definedName name="GR_MAINLAND_MCP_SUM_SELL">'SPOT_Summary (SELL)'!$B$7:$Z$7</definedName>
    <definedName name="MKT_DAM_COUPLING_DELIVERY_DAY">MKT_Coupling!$A$2</definedName>
    <definedName name="MKT_DAM_COUPLING_TITLE">MKT_Coupling!$A$1</definedName>
    <definedName name="MKT_SUM_BUY_DELIVERY_DAY">'SPOT_Summary (BUY)'!$A$2</definedName>
    <definedName name="MKT_SUM_BUY_TITLE">'SPOT_Summary (BUY)'!$A$1</definedName>
    <definedName name="MKT_SUM_SELL_DELIVERY_DAY">'SPOT_Summary (SELL)'!$A$2</definedName>
    <definedName name="MKT_SUM_SELL_TITLE">'SPOT_Summary (SELL)'!$A$1</definedName>
    <definedName name="MTUs_MKT_DAM_COUPLING">MKT_Coupling!$B$2:$Z$2</definedName>
    <definedName name="MTUs_MKT_SUM_BUY">'SPOT_Summary (BUY)'!$B$2:$Z$2</definedName>
    <definedName name="MTUs_MKT_SUM_SELL">'SPOT_Summary (SELL)'!$B$2:$Z$2</definedName>
    <definedName name="NET_POSITION_GR_MAINLAND_DAM_CPL">MKT_Coupling!$B$4:$Z$4</definedName>
    <definedName name="_xlnm.Print_Area" localSheetId="2">MKT_Coupling!$A$1:$AA$24</definedName>
    <definedName name="_xlnm.Print_Area" localSheetId="0">'SPOT_Summary (SELL)'!$A$1:$AA$39</definedName>
    <definedName name="SELL_ORDERS_NAMES_SUM_SELL">'SPOT_Summary (SELL)'!$A$28:$A$30</definedName>
    <definedName name="SELL_ORDERS_VALUES_SUM_SELL">'SPOT_Summary (SELL)'!$B$28:$Z$30</definedName>
    <definedName name="TOT_DEMAND_GR_MAINLAND_SUM_BUY">'SPOT_Summary (BUY)'!$B$4:$Z$4</definedName>
    <definedName name="TOT_SUM_BUY_PUB_TIME">'SPOT_Summary (BUY)'!$V$1</definedName>
    <definedName name="TOT_SUM_SELL_PUB_TIME">'SPOT_Summary (SELL)'!$V$1</definedName>
    <definedName name="TOT_SUPPLY_GR_MAINLAND_SUM_SELL">'SPOT_Summary (SELL)'!$B$4:$Z$4</definedName>
    <definedName name="UNITS_CRT_VALUES_SUM_BUY">'SPOT_Summary (BUY)'!$B$11:$Z$11</definedName>
    <definedName name="UNITS_CRT_VALUES_SUM_SELL">'SPOT_Summary (SELL)'!$B$11:$Z$11</definedName>
    <definedName name="UNITS_CRTRES_VALUES_SUM_BUY">'SPOT_Summary (BUY)'!$B$15:$Z$15</definedName>
    <definedName name="UNITS_CRTRES_VALUES_SUM_SELL">'SPOT_Summary (SELL)'!$B$15:$Z$15</definedName>
    <definedName name="UNITS_GAS_VALUES_SUM_BUY">'SPOT_Summary (BUY)'!$B$12:$Z$12</definedName>
    <definedName name="UNITS_GAS_VALUES_SUM_SELL">'SPOT_Summary (SELL)'!$B$12:$Z$12</definedName>
    <definedName name="UNITS_HDR_VALUES_SUM_BUY">'SPOT_Summary (BUY)'!$B$13:$Z$13</definedName>
    <definedName name="UNITS_HDR_VALUES_SUM_SELL">'SPOT_Summary (SELL)'!$B$13:$Z$13</definedName>
    <definedName name="UNITS_IMP_VALUES_SUM_SELL">'SPOT_Summary (SELL)'!$B$39:$Z$39</definedName>
    <definedName name="UNITS_LIG_VALUES_SUM_BUY">'SPOT_Summary (BUY)'!$B$10:$Z$10</definedName>
    <definedName name="UNITS_LIG_VALUES_SUM_SELL">'SPOT_Summary (SELL)'!$B$10:$Z$10</definedName>
    <definedName name="UNITS_NAMES_SUM_BUY">'SPOT_Summary (BUY)'!$A$10:$A$15</definedName>
    <definedName name="UNITS_NAMES_SUM_SELL">'SPOT_Summary (SELL)'!$A$10:$A$15</definedName>
    <definedName name="UNITS_RES_VALUES_SUM_BUY">'SPOT_Summary (BUY)'!$B$14:$Z$14</definedName>
    <definedName name="UNITS_RES_VALUES_SUM_SELL">'SPOT_Summary (SELL)'!$B$14:$Z$14</definedName>
    <definedName name="UNITS_VALUES_SUM_BUY">'SPOT_Summary (BUY)'!$B$10:$Z$15</definedName>
    <definedName name="UNITS_VALUES_SUM_SELL">'SPOT_Summary (SELL)'!$B$10:$Z$15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6" l="1"/>
  <c r="C24" i="6"/>
  <c r="D24" i="6"/>
  <c r="E24" i="6"/>
  <c r="F24" i="6"/>
  <c r="G24" i="6"/>
  <c r="H24" i="6"/>
  <c r="I24" i="6"/>
  <c r="J24" i="6"/>
  <c r="K24" i="6"/>
  <c r="L24" i="6"/>
  <c r="M24" i="6"/>
  <c r="N24" i="6"/>
  <c r="O24" i="6"/>
  <c r="P24" i="6"/>
  <c r="Q24" i="6"/>
  <c r="R24" i="6"/>
  <c r="S24" i="6"/>
  <c r="T24" i="6"/>
  <c r="U24" i="6"/>
  <c r="V24" i="6"/>
  <c r="W24" i="6"/>
  <c r="X24" i="6"/>
  <c r="Y24" i="6"/>
  <c r="Z24" i="6"/>
  <c r="AA24" i="6"/>
  <c r="AA23" i="6"/>
  <c r="AA22" i="6"/>
  <c r="AA21" i="6"/>
  <c r="AA20" i="6"/>
  <c r="AA19" i="6"/>
  <c r="B16" i="6"/>
  <c r="C16" i="6"/>
  <c r="D16" i="6"/>
  <c r="E16" i="6"/>
  <c r="F16" i="6"/>
  <c r="G16" i="6"/>
  <c r="H16" i="6"/>
  <c r="I16" i="6"/>
  <c r="J16" i="6"/>
  <c r="K16" i="6"/>
  <c r="L16" i="6"/>
  <c r="M16" i="6"/>
  <c r="N16" i="6"/>
  <c r="O16" i="6"/>
  <c r="P16" i="6"/>
  <c r="Q16" i="6"/>
  <c r="R16" i="6"/>
  <c r="S16" i="6"/>
  <c r="T16" i="6"/>
  <c r="U16" i="6"/>
  <c r="V16" i="6"/>
  <c r="W16" i="6"/>
  <c r="X16" i="6"/>
  <c r="Y16" i="6"/>
  <c r="Z16" i="6"/>
  <c r="AA16" i="6"/>
  <c r="AA15" i="6"/>
  <c r="AA14" i="6"/>
  <c r="AA13" i="6"/>
  <c r="AA12" i="6"/>
  <c r="AA11" i="6"/>
  <c r="AA7" i="6"/>
  <c r="AA4" i="6"/>
  <c r="B25" i="5"/>
  <c r="B39" i="5"/>
  <c r="B51" i="5"/>
  <c r="C25" i="5"/>
  <c r="C39" i="5"/>
  <c r="C51" i="5"/>
  <c r="D25" i="5"/>
  <c r="D39" i="5"/>
  <c r="D51" i="5"/>
  <c r="E25" i="5"/>
  <c r="E39" i="5"/>
  <c r="E51" i="5"/>
  <c r="F25" i="5"/>
  <c r="F39" i="5"/>
  <c r="F51" i="5"/>
  <c r="G25" i="5"/>
  <c r="G39" i="5"/>
  <c r="G51" i="5"/>
  <c r="H25" i="5"/>
  <c r="H39" i="5"/>
  <c r="H51" i="5"/>
  <c r="I25" i="5"/>
  <c r="I39" i="5"/>
  <c r="I51" i="5"/>
  <c r="J25" i="5"/>
  <c r="J39" i="5"/>
  <c r="J51" i="5"/>
  <c r="K25" i="5"/>
  <c r="K39" i="5"/>
  <c r="K51" i="5"/>
  <c r="L25" i="5"/>
  <c r="L39" i="5"/>
  <c r="L51" i="5"/>
  <c r="M25" i="5"/>
  <c r="M39" i="5"/>
  <c r="M51" i="5"/>
  <c r="N25" i="5"/>
  <c r="N39" i="5"/>
  <c r="N51" i="5"/>
  <c r="O25" i="5"/>
  <c r="O39" i="5"/>
  <c r="O51" i="5"/>
  <c r="P25" i="5"/>
  <c r="P39" i="5"/>
  <c r="P51" i="5"/>
  <c r="Q25" i="5"/>
  <c r="Q39" i="5"/>
  <c r="Q51" i="5"/>
  <c r="R25" i="5"/>
  <c r="R39" i="5"/>
  <c r="R51" i="5"/>
  <c r="S25" i="5"/>
  <c r="S39" i="5"/>
  <c r="S51" i="5"/>
  <c r="T25" i="5"/>
  <c r="T39" i="5"/>
  <c r="T51" i="5"/>
  <c r="U25" i="5"/>
  <c r="U39" i="5"/>
  <c r="U51" i="5"/>
  <c r="V25" i="5"/>
  <c r="V39" i="5"/>
  <c r="V51" i="5"/>
  <c r="W25" i="5"/>
  <c r="W39" i="5"/>
  <c r="W51" i="5"/>
  <c r="X25" i="5"/>
  <c r="X39" i="5"/>
  <c r="X51" i="5"/>
  <c r="Y25" i="5"/>
  <c r="Y39" i="5"/>
  <c r="Y51" i="5"/>
  <c r="Z25" i="5"/>
  <c r="Z39" i="5"/>
  <c r="Z51" i="5"/>
  <c r="AA51" i="5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B50" i="5"/>
  <c r="B48" i="5"/>
  <c r="C48" i="5"/>
  <c r="D48" i="5"/>
  <c r="E48" i="5"/>
  <c r="F48" i="5"/>
  <c r="G48" i="5"/>
  <c r="H48" i="5"/>
  <c r="I48" i="5"/>
  <c r="J48" i="5"/>
  <c r="K48" i="5"/>
  <c r="L48" i="5"/>
  <c r="M48" i="5"/>
  <c r="N48" i="5"/>
  <c r="O48" i="5"/>
  <c r="P48" i="5"/>
  <c r="Q48" i="5"/>
  <c r="R48" i="5"/>
  <c r="S48" i="5"/>
  <c r="T48" i="5"/>
  <c r="U48" i="5"/>
  <c r="V48" i="5"/>
  <c r="W48" i="5"/>
  <c r="X48" i="5"/>
  <c r="Y48" i="5"/>
  <c r="Z48" i="5"/>
  <c r="AA48" i="5"/>
  <c r="AA47" i="5"/>
  <c r="AA46" i="5"/>
  <c r="AA45" i="5"/>
  <c r="AA44" i="5"/>
  <c r="AA43" i="5"/>
  <c r="AA42" i="5"/>
  <c r="AA39" i="5"/>
  <c r="AA38" i="5"/>
  <c r="AA37" i="5"/>
  <c r="AA36" i="5"/>
  <c r="AA35" i="5"/>
  <c r="AA34" i="5"/>
  <c r="AA28" i="5"/>
  <c r="AA29" i="5"/>
  <c r="AA30" i="5"/>
  <c r="AA31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A19" i="5"/>
  <c r="AA20" i="5"/>
  <c r="AA21" i="5"/>
  <c r="AA22" i="5"/>
  <c r="AA23" i="5"/>
  <c r="AA24" i="5"/>
  <c r="AA25" i="5"/>
  <c r="AA10" i="5"/>
  <c r="AA11" i="5"/>
  <c r="AA12" i="5"/>
  <c r="AA13" i="5"/>
  <c r="AA14" i="5"/>
  <c r="AA15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A7" i="5"/>
  <c r="AA4" i="5"/>
  <c r="B16" i="4"/>
  <c r="B25" i="4"/>
  <c r="B39" i="4"/>
  <c r="B51" i="4"/>
  <c r="C16" i="4"/>
  <c r="C25" i="4"/>
  <c r="C39" i="4"/>
  <c r="C51" i="4"/>
  <c r="D16" i="4"/>
  <c r="D25" i="4"/>
  <c r="D39" i="4"/>
  <c r="D51" i="4"/>
  <c r="E16" i="4"/>
  <c r="E25" i="4"/>
  <c r="E39" i="4"/>
  <c r="E51" i="4"/>
  <c r="F16" i="4"/>
  <c r="F25" i="4"/>
  <c r="F39" i="4"/>
  <c r="F51" i="4"/>
  <c r="G16" i="4"/>
  <c r="G25" i="4"/>
  <c r="G39" i="4"/>
  <c r="G51" i="4"/>
  <c r="H16" i="4"/>
  <c r="H25" i="4"/>
  <c r="H39" i="4"/>
  <c r="H51" i="4"/>
  <c r="I16" i="4"/>
  <c r="I25" i="4"/>
  <c r="I39" i="4"/>
  <c r="I51" i="4"/>
  <c r="J16" i="4"/>
  <c r="J25" i="4"/>
  <c r="J39" i="4"/>
  <c r="J51" i="4"/>
  <c r="K16" i="4"/>
  <c r="K25" i="4"/>
  <c r="K39" i="4"/>
  <c r="K51" i="4"/>
  <c r="L16" i="4"/>
  <c r="L25" i="4"/>
  <c r="L39" i="4"/>
  <c r="L51" i="4"/>
  <c r="M16" i="4"/>
  <c r="M25" i="4"/>
  <c r="M39" i="4"/>
  <c r="M51" i="4"/>
  <c r="N16" i="4"/>
  <c r="N25" i="4"/>
  <c r="N39" i="4"/>
  <c r="N51" i="4"/>
  <c r="O16" i="4"/>
  <c r="O25" i="4"/>
  <c r="O39" i="4"/>
  <c r="O51" i="4"/>
  <c r="P16" i="4"/>
  <c r="P25" i="4"/>
  <c r="P39" i="4"/>
  <c r="P51" i="4"/>
  <c r="Q16" i="4"/>
  <c r="Q25" i="4"/>
  <c r="Q39" i="4"/>
  <c r="Q51" i="4"/>
  <c r="R16" i="4"/>
  <c r="R25" i="4"/>
  <c r="R39" i="4"/>
  <c r="R51" i="4"/>
  <c r="S16" i="4"/>
  <c r="S25" i="4"/>
  <c r="S39" i="4"/>
  <c r="S51" i="4"/>
  <c r="T16" i="4"/>
  <c r="T25" i="4"/>
  <c r="T39" i="4"/>
  <c r="T51" i="4"/>
  <c r="U16" i="4"/>
  <c r="U25" i="4"/>
  <c r="U39" i="4"/>
  <c r="U51" i="4"/>
  <c r="V16" i="4"/>
  <c r="V25" i="4"/>
  <c r="V39" i="4"/>
  <c r="V51" i="4"/>
  <c r="W16" i="4"/>
  <c r="W25" i="4"/>
  <c r="W39" i="4"/>
  <c r="W51" i="4"/>
  <c r="X16" i="4"/>
  <c r="X25" i="4"/>
  <c r="X39" i="4"/>
  <c r="X51" i="4"/>
  <c r="Y16" i="4"/>
  <c r="Y25" i="4"/>
  <c r="Y39" i="4"/>
  <c r="Y51" i="4"/>
  <c r="Z51" i="4"/>
  <c r="AA51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B50" i="4"/>
  <c r="B48" i="4"/>
  <c r="C48" i="4"/>
  <c r="D48" i="4"/>
  <c r="E48" i="4"/>
  <c r="F48" i="4"/>
  <c r="G48" i="4"/>
  <c r="H48" i="4"/>
  <c r="I48" i="4"/>
  <c r="J48" i="4"/>
  <c r="K48" i="4"/>
  <c r="L48" i="4"/>
  <c r="M48" i="4"/>
  <c r="N48" i="4"/>
  <c r="O48" i="4"/>
  <c r="P48" i="4"/>
  <c r="Q48" i="4"/>
  <c r="R48" i="4"/>
  <c r="S48" i="4"/>
  <c r="T48" i="4"/>
  <c r="U48" i="4"/>
  <c r="V48" i="4"/>
  <c r="W48" i="4"/>
  <c r="X48" i="4"/>
  <c r="Y48" i="4"/>
  <c r="Z48" i="4"/>
  <c r="AA48" i="4"/>
  <c r="AA47" i="4"/>
  <c r="AA46" i="4"/>
  <c r="AA45" i="4"/>
  <c r="AA44" i="4"/>
  <c r="AA43" i="4"/>
  <c r="AA42" i="4"/>
  <c r="Z39" i="4"/>
  <c r="AA39" i="4"/>
  <c r="AA38" i="4"/>
  <c r="AA37" i="4"/>
  <c r="AA36" i="4"/>
  <c r="AA35" i="4"/>
  <c r="AA34" i="4"/>
  <c r="AA28" i="4"/>
  <c r="AA29" i="4"/>
  <c r="AA30" i="4"/>
  <c r="AA31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A19" i="4"/>
  <c r="AA20" i="4"/>
  <c r="AA21" i="4"/>
  <c r="AA22" i="4"/>
  <c r="AA23" i="4"/>
  <c r="AA24" i="4"/>
  <c r="AA25" i="4"/>
  <c r="Z25" i="4"/>
  <c r="AA10" i="4"/>
  <c r="AA11" i="4"/>
  <c r="AA12" i="4"/>
  <c r="AA13" i="4"/>
  <c r="AA14" i="4"/>
  <c r="AA15" i="4"/>
  <c r="AA16" i="4"/>
  <c r="Z16" i="4"/>
  <c r="AA7" i="4"/>
  <c r="AA4" i="4"/>
</calcChain>
</file>

<file path=xl/sharedStrings.xml><?xml version="1.0" encoding="utf-8"?>
<sst xmlns="http://schemas.openxmlformats.org/spreadsheetml/2006/main" count="117" uniqueCount="53">
  <si>
    <t>Publication on: 05/02/2023 14:20:17</t>
  </si>
  <si>
    <t>TOTAL</t>
  </si>
  <si>
    <t>Total SELL Trades</t>
  </si>
  <si>
    <t>Greece Mainland</t>
  </si>
  <si>
    <t>Market Clearing Price</t>
  </si>
  <si>
    <t>PRODUCTION TECHNOLOGY / MTU</t>
  </si>
  <si>
    <t>LIGNITE</t>
  </si>
  <si>
    <t>CRETE CONVENTIONAL</t>
  </si>
  <si>
    <t>GAS</t>
  </si>
  <si>
    <t>HYDRO</t>
  </si>
  <si>
    <t>RENEWABLES</t>
  </si>
  <si>
    <t>CRETE RENEWABLES</t>
  </si>
  <si>
    <t>PRODUCTION</t>
  </si>
  <si>
    <t>DEMAND / MTU</t>
  </si>
  <si>
    <t>HV LOAD</t>
  </si>
  <si>
    <t>MV LOAD</t>
  </si>
  <si>
    <t>LV LOAD</t>
  </si>
  <si>
    <t>PUMP</t>
  </si>
  <si>
    <t>SYSTEM LOSSES</t>
  </si>
  <si>
    <t>CRETE LOAD</t>
  </si>
  <si>
    <t>DEMAND</t>
  </si>
  <si>
    <t>SELL TRADES Price Type /  MTU</t>
  </si>
  <si>
    <t>Priority Price-Taking</t>
  </si>
  <si>
    <t>Hybrid</t>
  </si>
  <si>
    <t>Block</t>
  </si>
  <si>
    <t>SELL</t>
  </si>
  <si>
    <t>BORDER IMPORTS</t>
  </si>
  <si>
    <t>AL-GR</t>
  </si>
  <si>
    <t>MK-GR</t>
  </si>
  <si>
    <t>BG-GR</t>
  </si>
  <si>
    <t>TR-GR</t>
  </si>
  <si>
    <t>IT-GR</t>
  </si>
  <si>
    <t xml:space="preserve"> IMPORTS</t>
  </si>
  <si>
    <t>BORDER IMPORTS (IMPLICIT)</t>
  </si>
  <si>
    <t>CR-GR</t>
  </si>
  <si>
    <t xml:space="preserve"> IMPORTS (IMPLICIT)</t>
  </si>
  <si>
    <t>Total BUY Trades</t>
  </si>
  <si>
    <t>BUY TRADES Price Type /  MTU</t>
  </si>
  <si>
    <t>BUY</t>
  </si>
  <si>
    <t>BORDER EXPORTS</t>
  </si>
  <si>
    <t>GR-AL</t>
  </si>
  <si>
    <t>GR-MK</t>
  </si>
  <si>
    <t>GR-BG</t>
  </si>
  <si>
    <t>GR-TR</t>
  </si>
  <si>
    <t>GR-IT</t>
  </si>
  <si>
    <t>EXPORTS</t>
  </si>
  <si>
    <t>BORDER EXPORTS (IMPLICIT)</t>
  </si>
  <si>
    <t>GR-CR</t>
  </si>
  <si>
    <t>EXPORTS (IMPLICIT)</t>
  </si>
  <si>
    <t>BIDDING ZONE NET POSITION</t>
  </si>
  <si>
    <t>IMPORTS (IMPLICIT)</t>
  </si>
  <si>
    <t>Day-Ahead Market</t>
  </si>
  <si>
    <t>Day-Ahead Market Coupling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</si>
</sst>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09]dddd\,\ dd\ mmmm\,\ yyyy"/>
    <numFmt numFmtId="165" formatCode="00"/>
    <numFmt numFmtId="166" formatCode="#,##0.000"/>
    <numFmt numFmtId="167" formatCode="0.000"/>
  </numFmts>
  <fonts count="14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6"/>
      <name val="Arial"/>
      <family val="2"/>
      <charset val="161"/>
    </font>
    <font>
      <b/>
      <sz val="14"/>
      <name val="Arial"/>
      <family val="2"/>
      <charset val="161"/>
    </font>
    <font>
      <sz val="12"/>
      <name val="Arial"/>
      <family val="2"/>
      <charset val="161"/>
    </font>
    <font>
      <sz val="11"/>
      <color theme="1"/>
      <name val="Arial"/>
      <family val="2"/>
      <charset val="161"/>
    </font>
    <font>
      <b/>
      <sz val="14"/>
      <color theme="0"/>
      <name val="Arial"/>
      <family val="2"/>
      <charset val="161"/>
    </font>
    <font>
      <b/>
      <sz val="12"/>
      <color theme="0"/>
      <name val="Arial"/>
      <family val="2"/>
      <charset val="161"/>
    </font>
    <font>
      <b/>
      <sz val="11"/>
      <color theme="0"/>
      <name val="Arial"/>
      <family val="2"/>
      <charset val="161"/>
    </font>
    <font>
      <b/>
      <sz val="11"/>
      <name val="Arial"/>
      <family val="2"/>
      <charset val="161"/>
    </font>
    <font>
      <b/>
      <sz val="11"/>
      <color theme="1"/>
      <name val="Arial"/>
      <family val="2"/>
      <charset val="161"/>
    </font>
    <font>
      <b/>
      <sz val="12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0"/>
      <color theme="1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0">
    <xf numFmtId="0" fontId="0" fillId="0" borderId="0" xfId="0"/>
    <xf numFmtId="0" fontId="2" fillId="0" borderId="0" xfId="1" applyFont="1" applyAlignment="1">
      <alignment horizontal="left" vertical="center" indent="1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1" xfId="1" applyFont="1" applyBorder="1" applyAlignment="1">
      <alignment horizontal="right" vertical="center" indent="1" shrinkToFit="1"/>
    </xf>
    <xf numFmtId="0" fontId="5" fillId="0" borderId="0" xfId="1" applyFont="1"/>
    <xf numFmtId="164" fontId="6" fillId="2" borderId="2" xfId="1" applyNumberFormat="1" applyFont="1" applyFill="1" applyBorder="1" applyAlignment="1" applyProtection="1">
      <alignment horizontal="left" vertical="center" indent="1" shrinkToFit="1"/>
      <protection locked="0"/>
    </xf>
    <xf numFmtId="165" fontId="7" fillId="2" borderId="3" xfId="1" applyNumberFormat="1" applyFont="1" applyFill="1" applyBorder="1" applyAlignment="1" applyProtection="1">
      <alignment horizontal="center" vertical="center"/>
      <protection hidden="1"/>
    </xf>
    <xf numFmtId="165" fontId="7" fillId="2" borderId="4" xfId="1" applyNumberFormat="1" applyFont="1" applyFill="1" applyBorder="1" applyAlignment="1" applyProtection="1">
      <alignment horizontal="center" vertical="center"/>
      <protection hidden="1"/>
    </xf>
    <xf numFmtId="165" fontId="7" fillId="2" borderId="5" xfId="1" applyNumberFormat="1" applyFont="1" applyFill="1" applyBorder="1" applyAlignment="1" applyProtection="1">
      <alignment horizontal="center" vertical="center"/>
      <protection hidden="1"/>
    </xf>
    <xf numFmtId="165" fontId="7" fillId="2" borderId="6" xfId="1" applyNumberFormat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left" vertical="center" indent="1"/>
      <protection hidden="1"/>
    </xf>
    <xf numFmtId="166" fontId="8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9" fillId="0" borderId="10" xfId="1" applyFont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 applyProtection="1">
      <alignment horizontal="right" vertical="center" shrinkToFit="1"/>
      <protection locked="0" hidden="1"/>
    </xf>
    <xf numFmtId="0" fontId="9" fillId="0" borderId="12" xfId="1" applyFont="1" applyBorder="1" applyAlignment="1" applyProtection="1">
      <alignment horizontal="right" vertical="center" shrinkToFit="1"/>
      <protection locked="0" hidden="1"/>
    </xf>
    <xf numFmtId="0" fontId="9" fillId="0" borderId="13" xfId="1" applyFont="1" applyBorder="1" applyAlignment="1" applyProtection="1">
      <alignment horizontal="right" vertical="center" shrinkToFit="1"/>
      <protection locked="0" hidden="1"/>
    </xf>
    <xf numFmtId="166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4" xfId="1" applyFont="1" applyBorder="1" applyAlignment="1" applyProtection="1">
      <alignment horizontal="left" vertical="center" indent="1"/>
      <protection hidden="1"/>
    </xf>
    <xf numFmtId="0" fontId="9" fillId="0" borderId="15" xfId="1" applyFont="1" applyBorder="1" applyAlignment="1" applyProtection="1">
      <alignment horizontal="right" vertical="center" shrinkToFit="1"/>
      <protection locked="0" hidden="1"/>
    </xf>
    <xf numFmtId="0" fontId="9" fillId="0" borderId="16" xfId="1" applyFont="1" applyBorder="1" applyAlignment="1" applyProtection="1">
      <alignment horizontal="right" vertical="center" shrinkToFit="1"/>
      <protection locked="0" hidden="1"/>
    </xf>
    <xf numFmtId="0" fontId="9" fillId="0" borderId="17" xfId="1" applyFont="1" applyBorder="1" applyAlignment="1" applyProtection="1">
      <alignment horizontal="right" vertical="center" shrinkToFit="1"/>
      <protection locked="0" hidden="1"/>
    </xf>
    <xf numFmtId="0" fontId="9" fillId="0" borderId="18" xfId="1" applyFont="1" applyBorder="1" applyAlignment="1" applyProtection="1">
      <alignment horizontal="right" vertical="center" shrinkToFit="1"/>
      <protection hidden="1"/>
    </xf>
    <xf numFmtId="0" fontId="10" fillId="0" borderId="10" xfId="1" applyFont="1" applyBorder="1" applyAlignment="1" applyProtection="1">
      <alignment horizontal="left" vertical="center" indent="1" shrinkToFit="1"/>
      <protection hidden="1"/>
    </xf>
    <xf numFmtId="2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10" fillId="0" borderId="19" xfId="1" applyFont="1" applyBorder="1" applyAlignment="1" applyProtection="1">
      <alignment horizontal="left" vertical="center" indent="1" shrinkToFit="1"/>
      <protection hidden="1"/>
    </xf>
    <xf numFmtId="2" fontId="10" fillId="0" borderId="15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6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20" xfId="1" applyNumberFormat="1" applyFont="1" applyBorder="1" applyAlignment="1" applyProtection="1">
      <alignment horizontal="right" vertical="center" shrinkToFit="1"/>
      <protection locked="0" hidden="1"/>
    </xf>
    <xf numFmtId="0" fontId="10" fillId="0" borderId="21" xfId="1" applyFont="1" applyBorder="1" applyAlignment="1" applyProtection="1">
      <alignment horizontal="right" vertical="center" shrinkToFit="1"/>
      <protection hidden="1"/>
    </xf>
    <xf numFmtId="0" fontId="7" fillId="4" borderId="2" xfId="1" applyFont="1" applyFill="1" applyBorder="1" applyAlignment="1" applyProtection="1">
      <alignment horizontal="left" vertical="center"/>
      <protection hidden="1"/>
    </xf>
    <xf numFmtId="165" fontId="7" fillId="0" borderId="7" xfId="1" applyNumberFormat="1" applyFont="1" applyBorder="1" applyAlignment="1" applyProtection="1">
      <alignment horizontal="center" vertical="center"/>
      <protection hidden="1"/>
    </xf>
    <xf numFmtId="165" fontId="7" fillId="0" borderId="8" xfId="1" applyNumberFormat="1" applyFont="1" applyBorder="1" applyAlignment="1" applyProtection="1">
      <alignment horizontal="center" vertical="center"/>
      <protection hidden="1"/>
    </xf>
    <xf numFmtId="165" fontId="7" fillId="0" borderId="9" xfId="1" applyNumberFormat="1" applyFont="1" applyBorder="1" applyAlignment="1" applyProtection="1">
      <alignment horizontal="center" vertical="center"/>
      <protection hidden="1"/>
    </xf>
    <xf numFmtId="0" fontId="11" fillId="0" borderId="10" xfId="1" applyFont="1" applyBorder="1" applyAlignment="1" applyProtection="1">
      <alignment horizontal="left" vertical="center" indent="1" shrinkToFit="1"/>
      <protection hidden="1"/>
    </xf>
    <xf numFmtId="0" fontId="9" fillId="0" borderId="11" xfId="1" applyFont="1" applyBorder="1" applyAlignment="1" applyProtection="1">
      <alignment horizontal="right" vertical="center" shrinkToFit="1"/>
      <protection hidden="1"/>
    </xf>
    <xf numFmtId="0" fontId="9" fillId="0" borderId="12" xfId="1" applyFont="1" applyBorder="1" applyAlignment="1" applyProtection="1">
      <alignment horizontal="right" vertical="center" shrinkToFit="1"/>
      <protection hidden="1"/>
    </xf>
    <xf numFmtId="0" fontId="9" fillId="0" borderId="13" xfId="1" applyFont="1" applyBorder="1" applyAlignment="1" applyProtection="1">
      <alignment horizontal="right" vertical="center" shrinkToFit="1"/>
      <protection hidden="1"/>
    </xf>
    <xf numFmtId="166" fontId="9" fillId="0" borderId="10" xfId="1" applyNumberFormat="1" applyFont="1" applyBorder="1" applyAlignment="1" applyProtection="1">
      <alignment horizontal="right" vertical="center" shrinkToFit="1"/>
      <protection hidden="1"/>
    </xf>
    <xf numFmtId="0" fontId="11" fillId="0" borderId="22" xfId="1" applyFont="1" applyBorder="1" applyAlignment="1" applyProtection="1">
      <alignment horizontal="left" vertical="center" indent="1" shrinkToFit="1"/>
      <protection hidden="1"/>
    </xf>
    <xf numFmtId="0" fontId="9" fillId="0" borderId="23" xfId="1" applyFont="1" applyBorder="1" applyAlignment="1" applyProtection="1">
      <alignment horizontal="right" vertical="center" shrinkToFit="1"/>
      <protection hidden="1"/>
    </xf>
    <xf numFmtId="0" fontId="9" fillId="0" borderId="24" xfId="1" applyFont="1" applyBorder="1" applyAlignment="1" applyProtection="1">
      <alignment horizontal="right" vertical="center" shrinkToFit="1"/>
      <protection hidden="1"/>
    </xf>
    <xf numFmtId="0" fontId="9" fillId="0" borderId="25" xfId="1" applyFont="1" applyBorder="1" applyAlignment="1" applyProtection="1">
      <alignment horizontal="right" vertical="center" shrinkToFit="1"/>
      <protection hidden="1"/>
    </xf>
    <xf numFmtId="166" fontId="9" fillId="0" borderId="22" xfId="1" applyNumberFormat="1" applyFont="1" applyBorder="1" applyAlignment="1" applyProtection="1">
      <alignment horizontal="right" vertical="center" shrinkToFit="1"/>
      <protection hidden="1"/>
    </xf>
    <xf numFmtId="0" fontId="11" fillId="0" borderId="26" xfId="1" applyFont="1" applyBorder="1" applyAlignment="1" applyProtection="1">
      <alignment horizontal="left" vertical="center" indent="1" shrinkToFit="1"/>
      <protection hidden="1"/>
    </xf>
    <xf numFmtId="0" fontId="9" fillId="0" borderId="27" xfId="1" applyFont="1" applyBorder="1" applyAlignment="1" applyProtection="1">
      <alignment horizontal="right" vertical="center" shrinkToFit="1"/>
      <protection hidden="1"/>
    </xf>
    <xf numFmtId="0" fontId="9" fillId="0" borderId="28" xfId="1" applyFont="1" applyBorder="1" applyAlignment="1" applyProtection="1">
      <alignment horizontal="right" vertical="center" shrinkToFit="1"/>
      <protection hidden="1"/>
    </xf>
    <xf numFmtId="0" fontId="9" fillId="0" borderId="29" xfId="1" applyFont="1" applyBorder="1" applyAlignment="1" applyProtection="1">
      <alignment horizontal="right" vertical="center" shrinkToFit="1"/>
      <protection hidden="1"/>
    </xf>
    <xf numFmtId="166" fontId="9" fillId="0" borderId="26" xfId="1" applyNumberFormat="1" applyFont="1" applyBorder="1" applyAlignment="1" applyProtection="1">
      <alignment horizontal="right" vertical="center" shrinkToFit="1"/>
      <protection hidden="1"/>
    </xf>
    <xf numFmtId="0" fontId="11" fillId="0" borderId="19" xfId="1" applyFont="1" applyBorder="1" applyAlignment="1" applyProtection="1">
      <alignment horizontal="left" vertical="center" indent="1" shrinkToFit="1"/>
      <protection hidden="1"/>
    </xf>
    <xf numFmtId="0" fontId="9" fillId="0" borderId="30" xfId="1" applyFont="1" applyBorder="1" applyAlignment="1" applyProtection="1">
      <alignment horizontal="right" vertical="center" shrinkToFit="1"/>
      <protection hidden="1"/>
    </xf>
    <xf numFmtId="0" fontId="9" fillId="0" borderId="31" xfId="1" applyFont="1" applyBorder="1" applyAlignment="1" applyProtection="1">
      <alignment horizontal="right" vertical="center" shrinkToFit="1"/>
      <protection hidden="1"/>
    </xf>
    <xf numFmtId="0" fontId="9" fillId="0" borderId="20" xfId="1" applyFont="1" applyBorder="1" applyAlignment="1" applyProtection="1">
      <alignment horizontal="right" vertical="center" shrinkToFit="1"/>
      <protection hidden="1"/>
    </xf>
    <xf numFmtId="166" fontId="9" fillId="0" borderId="19" xfId="1" applyNumberFormat="1" applyFont="1" applyBorder="1" applyAlignment="1" applyProtection="1">
      <alignment horizontal="right" vertical="center" shrinkToFit="1"/>
      <protection hidden="1"/>
    </xf>
    <xf numFmtId="0" fontId="7" fillId="3" borderId="21" xfId="1" applyFont="1" applyFill="1" applyBorder="1" applyAlignment="1" applyProtection="1">
      <alignment horizontal="left" vertical="center" indent="1" shrinkToFit="1"/>
      <protection hidden="1"/>
    </xf>
    <xf numFmtId="167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21" xfId="1" applyNumberFormat="1" applyFont="1" applyFill="1" applyBorder="1" applyAlignment="1" applyProtection="1">
      <alignment horizontal="right" vertical="center" shrinkToFit="1"/>
      <protection hidden="1"/>
    </xf>
    <xf numFmtId="0" fontId="12" fillId="0" borderId="32" xfId="1" applyFont="1" applyBorder="1" applyAlignment="1" applyProtection="1">
      <alignment horizontal="left" vertical="center" indent="1" shrinkToFit="1"/>
      <protection hidden="1"/>
    </xf>
    <xf numFmtId="166" fontId="13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7" fillId="2" borderId="2" xfId="1" applyFont="1" applyFill="1" applyBorder="1" applyAlignment="1" applyProtection="1">
      <alignment horizontal="left" vertical="center"/>
      <protection hidden="1"/>
    </xf>
    <xf numFmtId="0" fontId="9" fillId="5" borderId="10" xfId="1" applyFont="1" applyFill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>
      <alignment horizontal="right" vertical="center"/>
    </xf>
    <xf numFmtId="0" fontId="9" fillId="0" borderId="12" xfId="1" applyFont="1" applyBorder="1" applyAlignment="1">
      <alignment horizontal="right" vertical="center"/>
    </xf>
    <xf numFmtId="0" fontId="9" fillId="0" borderId="13" xfId="1" applyFont="1" applyBorder="1" applyAlignment="1">
      <alignment horizontal="right" vertical="center"/>
    </xf>
    <xf numFmtId="166" fontId="9" fillId="5" borderId="10" xfId="1" applyNumberFormat="1" applyFont="1" applyFill="1" applyBorder="1" applyAlignment="1">
      <alignment horizontal="right" vertical="center"/>
    </xf>
    <xf numFmtId="0" fontId="9" fillId="6" borderId="22" xfId="1" applyFont="1" applyFill="1" applyBorder="1" applyAlignment="1" applyProtection="1">
      <alignment horizontal="left" vertical="center" indent="1"/>
      <protection hidden="1"/>
    </xf>
    <xf numFmtId="0" fontId="9" fillId="0" borderId="27" xfId="1" applyFont="1" applyBorder="1" applyAlignment="1">
      <alignment horizontal="right" vertical="center"/>
    </xf>
    <xf numFmtId="0" fontId="9" fillId="0" borderId="28" xfId="1" applyFont="1" applyBorder="1" applyAlignment="1">
      <alignment horizontal="right" vertical="center"/>
    </xf>
    <xf numFmtId="0" fontId="9" fillId="0" borderId="29" xfId="1" applyFont="1" applyBorder="1" applyAlignment="1">
      <alignment horizontal="right" vertical="center"/>
    </xf>
    <xf numFmtId="166" fontId="9" fillId="5" borderId="26" xfId="1" applyNumberFormat="1" applyFont="1" applyFill="1" applyBorder="1" applyAlignment="1">
      <alignment horizontal="right" vertical="center"/>
    </xf>
    <xf numFmtId="0" fontId="9" fillId="0" borderId="30" xfId="1" applyFont="1" applyBorder="1" applyAlignment="1">
      <alignment horizontal="right" vertical="center"/>
    </xf>
    <xf numFmtId="0" fontId="9" fillId="0" borderId="31" xfId="1" applyFont="1" applyBorder="1" applyAlignment="1">
      <alignment horizontal="right" vertical="center"/>
    </xf>
    <xf numFmtId="0" fontId="9" fillId="6" borderId="14" xfId="1" applyFont="1" applyFill="1" applyBorder="1" applyAlignment="1" applyProtection="1">
      <alignment horizontal="left" vertical="center" indent="1"/>
      <protection hidden="1"/>
    </xf>
    <xf numFmtId="0" fontId="9" fillId="0" borderId="20" xfId="1" applyFont="1" applyBorder="1" applyAlignment="1">
      <alignment horizontal="right" vertical="center"/>
    </xf>
    <xf numFmtId="166" fontId="9" fillId="5" borderId="19" xfId="1" applyNumberFormat="1" applyFont="1" applyFill="1" applyBorder="1" applyAlignment="1">
      <alignment horizontal="right" vertical="center"/>
    </xf>
    <xf numFmtId="0" fontId="9" fillId="0" borderId="26" xfId="1" applyFont="1" applyBorder="1" applyAlignment="1" applyProtection="1">
      <alignment horizontal="left" vertical="center" indent="1"/>
      <protection hidden="1"/>
    </xf>
    <xf numFmtId="0" fontId="7" fillId="3" borderId="18" xfId="1" applyFont="1" applyFill="1" applyBorder="1" applyAlignment="1" applyProtection="1">
      <alignment horizontal="left" vertical="center" indent="1" shrinkToFit="1"/>
      <protection hidden="1"/>
    </xf>
    <xf numFmtId="167" fontId="8" fillId="3" borderId="33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4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8" xfId="1" applyNumberFormat="1" applyFont="1" applyFill="1" applyBorder="1" applyAlignment="1" applyProtection="1">
      <alignment horizontal="right" vertical="center" shrinkToFit="1"/>
      <protection hidden="1"/>
    </xf>
    <xf numFmtId="165" fontId="7" fillId="0" borderId="36" xfId="1" applyNumberFormat="1" applyFont="1" applyBorder="1" applyAlignment="1" applyProtection="1">
      <alignment horizontal="center" vertical="center"/>
      <protection hidden="1"/>
    </xf>
    <xf numFmtId="165" fontId="7" fillId="0" borderId="37" xfId="1" applyNumberFormat="1" applyFont="1" applyBorder="1" applyAlignment="1" applyProtection="1">
      <alignment horizontal="center" vertical="center"/>
      <protection hidden="1"/>
    </xf>
    <xf numFmtId="165" fontId="7" fillId="0" borderId="38" xfId="1" applyNumberFormat="1" applyFont="1" applyBorder="1" applyAlignment="1" applyProtection="1">
      <alignment horizontal="center" vertical="center"/>
      <protection hidden="1"/>
    </xf>
    <xf numFmtId="0" fontId="9" fillId="5" borderId="11" xfId="1" applyFont="1" applyFill="1" applyBorder="1" applyAlignment="1">
      <alignment horizontal="right" vertical="center"/>
    </xf>
    <xf numFmtId="0" fontId="9" fillId="5" borderId="39" xfId="1" applyFont="1" applyFill="1" applyBorder="1" applyAlignment="1">
      <alignment horizontal="right" vertical="center"/>
    </xf>
    <xf numFmtId="0" fontId="9" fillId="5" borderId="13" xfId="1" applyFont="1" applyFill="1" applyBorder="1" applyAlignment="1">
      <alignment horizontal="right" vertical="center"/>
    </xf>
    <xf numFmtId="0" fontId="9" fillId="5" borderId="26" xfId="1" applyFont="1" applyFill="1" applyBorder="1" applyAlignment="1" applyProtection="1">
      <alignment horizontal="left" vertical="center" indent="1"/>
      <protection hidden="1"/>
    </xf>
    <xf numFmtId="0" fontId="9" fillId="5" borderId="27" xfId="1" applyFont="1" applyFill="1" applyBorder="1" applyAlignment="1">
      <alignment horizontal="right" vertical="center"/>
    </xf>
    <xf numFmtId="0" fontId="9" fillId="5" borderId="28" xfId="1" applyFont="1" applyFill="1" applyBorder="1" applyAlignment="1">
      <alignment horizontal="right" vertical="center"/>
    </xf>
    <xf numFmtId="0" fontId="9" fillId="5" borderId="29" xfId="1" applyFont="1" applyFill="1" applyBorder="1" applyAlignment="1">
      <alignment horizontal="right" vertical="center"/>
    </xf>
    <xf numFmtId="0" fontId="7" fillId="0" borderId="0" xfId="1" applyFont="1" applyAlignment="1" applyProtection="1">
      <alignment horizontal="left" vertical="center" indent="1" shrinkToFit="1"/>
      <protection hidden="1"/>
    </xf>
    <xf numFmtId="167" fontId="8" fillId="0" borderId="0" xfId="1" applyNumberFormat="1" applyFont="1" applyAlignment="1" applyProtection="1">
      <alignment horizontal="right" vertical="center" shrinkToFit="1"/>
      <protection hidden="1"/>
    </xf>
    <xf numFmtId="166" fontId="8" fillId="0" borderId="0" xfId="1" applyNumberFormat="1" applyFont="1" applyAlignment="1" applyProtection="1">
      <alignment horizontal="right" vertical="center" shrinkToFit="1"/>
      <protection hidden="1"/>
    </xf>
    <xf numFmtId="166" fontId="8" fillId="3" borderId="2" xfId="1" applyNumberFormat="1" applyFont="1" applyFill="1" applyBorder="1" applyAlignment="1" applyProtection="1">
      <alignment horizontal="right" vertical="center" shrinkToFit="1"/>
      <protection hidden="1"/>
    </xf>
    <xf numFmtId="165" fontId="7" fillId="4" borderId="3" xfId="1" applyNumberFormat="1" applyFont="1" applyFill="1" applyBorder="1" applyAlignment="1" applyProtection="1">
      <alignment horizontal="center" vertical="center"/>
      <protection hidden="1"/>
    </xf>
    <xf numFmtId="165" fontId="7" fillId="4" borderId="4" xfId="1" applyNumberFormat="1" applyFont="1" applyFill="1" applyBorder="1" applyAlignment="1" applyProtection="1">
      <alignment horizontal="center" vertical="center"/>
      <protection hidden="1"/>
    </xf>
    <xf numFmtId="165" fontId="7" fillId="4" borderId="5" xfId="1" applyNumberFormat="1" applyFont="1" applyFill="1" applyBorder="1" applyAlignment="1" applyProtection="1">
      <alignment horizontal="center" vertical="center"/>
      <protection hidden="1"/>
    </xf>
    <xf numFmtId="165" fontId="7" fillId="4" borderId="6" xfId="1" applyNumberFormat="1" applyFont="1" applyFill="1" applyBorder="1" applyAlignment="1" applyProtection="1">
      <alignment horizontal="center" vertical="center"/>
      <protection hidden="1"/>
    </xf>
    <xf numFmtId="0" fontId="7" fillId="4" borderId="2" xfId="1" applyFont="1" applyFill="1" applyBorder="1" applyAlignment="1" applyProtection="1">
      <alignment horizontal="center" vertical="center"/>
      <protection hidden="1"/>
    </xf>
    <xf numFmtId="0" fontId="3" fillId="0" borderId="1" xfId="1" applyFont="1" applyBorder="1" applyAlignment="1">
      <alignment horizontal="right" vertical="center" indent="1"/>
    </xf>
    <xf numFmtId="166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8" xfId="1" applyFont="1" applyBorder="1" applyAlignment="1" applyProtection="1">
      <alignment horizontal="left" vertical="center" indent="1"/>
      <protection hidden="1"/>
    </xf>
    <xf numFmtId="0" fontId="8" fillId="0" borderId="7" xfId="1" applyFont="1" applyBorder="1" applyAlignment="1" applyProtection="1">
      <alignment horizontal="center" vertical="center" shrinkToFit="1"/>
      <protection locked="0" hidden="1"/>
    </xf>
    <xf numFmtId="0" fontId="8" fillId="0" borderId="8" xfId="1" applyFont="1" applyBorder="1" applyAlignment="1" applyProtection="1">
      <alignment horizontal="center" vertical="center" shrinkToFit="1"/>
      <protection locked="0" hidden="1"/>
    </xf>
    <xf numFmtId="0" fontId="8" fillId="0" borderId="9" xfId="1" applyFont="1" applyBorder="1" applyAlignment="1" applyProtection="1">
      <alignment horizontal="center" vertical="center" shrinkToFit="1"/>
      <protection locked="0" hidden="1"/>
    </xf>
    <xf numFmtId="4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4" fontId="9" fillId="0" borderId="15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6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7" xfId="1" applyNumberFormat="1" applyFont="1" applyBorder="1" applyAlignment="1" applyProtection="1">
      <alignment horizontal="right" vertical="center" shrinkToFit="1"/>
      <protection locked="0" hidden="1"/>
    </xf>
    <xf numFmtId="0" fontId="9" fillId="5" borderId="11" xfId="1" applyFont="1" applyFill="1" applyBorder="1" applyAlignment="1">
      <alignment vertical="center"/>
    </xf>
    <xf numFmtId="0" fontId="9" fillId="5" borderId="12" xfId="1" applyFont="1" applyFill="1" applyBorder="1" applyAlignment="1">
      <alignment vertical="center"/>
    </xf>
    <xf numFmtId="0" fontId="9" fillId="5" borderId="40" xfId="1" applyFont="1" applyFill="1" applyBorder="1" applyAlignment="1">
      <alignment vertical="center"/>
    </xf>
    <xf numFmtId="0" fontId="9" fillId="5" borderId="13" xfId="1" applyFont="1" applyFill="1" applyBorder="1" applyAlignment="1">
      <alignment vertical="center"/>
    </xf>
    <xf numFmtId="166" fontId="9" fillId="5" borderId="10" xfId="1" applyNumberFormat="1" applyFont="1" applyFill="1" applyBorder="1" applyAlignment="1">
      <alignment vertical="center"/>
    </xf>
    <xf numFmtId="0" fontId="9" fillId="5" borderId="27" xfId="1" applyFont="1" applyFill="1" applyBorder="1" applyAlignment="1">
      <alignment vertical="center"/>
    </xf>
    <xf numFmtId="0" fontId="9" fillId="5" borderId="28" xfId="1" applyFont="1" applyFill="1" applyBorder="1" applyAlignment="1">
      <alignment vertical="center"/>
    </xf>
    <xf numFmtId="0" fontId="9" fillId="5" borderId="41" xfId="1" applyFont="1" applyFill="1" applyBorder="1" applyAlignment="1">
      <alignment vertical="center"/>
    </xf>
    <xf numFmtId="0" fontId="9" fillId="5" borderId="29" xfId="1" applyFont="1" applyFill="1" applyBorder="1" applyAlignment="1">
      <alignment vertical="center"/>
    </xf>
    <xf numFmtId="166" fontId="9" fillId="5" borderId="26" xfId="1" applyNumberFormat="1" applyFont="1" applyFill="1" applyBorder="1" applyAlignment="1">
      <alignment vertical="center"/>
    </xf>
    <xf numFmtId="0" fontId="9" fillId="5" borderId="42" xfId="1" applyFont="1" applyFill="1" applyBorder="1" applyAlignment="1">
      <alignment vertical="center"/>
    </xf>
    <xf numFmtId="166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7" fontId="5" fillId="0" borderId="0" xfId="1" applyNumberFormat="1" applyFont="1"/>
    <xf numFmtId="166" fontId="5" fillId="0" borderId="0" xfId="1" applyNumberFormat="1" applyFont="1"/>
    <xf numFmtId="4" fontId="5" fillId="0" borderId="0" xfId="1" applyNumberFormat="1" applyFont="1"/>
  </cellXfs>
  <cellStyles count="2">
    <cellStyle name="Normal" xfId="0" builtinId="0"/>
    <cellStyle name="Normal 19" xfId="1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87097169883432"/>
          <c:y val="0.12436697767231152"/>
          <c:w val="0.80433181922531749"/>
          <c:h val="0.73571483711594876"/>
        </c:manualLayout>
      </c:layout>
      <c:barChart>
        <c:barDir val="col"/>
        <c:grouping val="stacked"/>
        <c:varyColors val="0"/>
        <c:ser>
          <c:idx val="0"/>
          <c:order val="0"/>
          <c:tx>
            <c:v>Lignite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(SELL)'!$B$10:$Z$10</c:f>
              <c:numCache>
                <c:formatCode>General</c:formatCode>
                <c:ptCount val="24"/>
                <c:pt idx="0">
                  <c:v>825</c:v>
                </c:pt>
                <c:pt idx="1">
                  <c:v>825</c:v>
                </c:pt>
                <c:pt idx="2">
                  <c:v>825</c:v>
                </c:pt>
                <c:pt idx="3">
                  <c:v>825</c:v>
                </c:pt>
                <c:pt idx="4">
                  <c:v>825</c:v>
                </c:pt>
                <c:pt idx="5">
                  <c:v>844</c:v>
                </c:pt>
                <c:pt idx="6">
                  <c:v>1046</c:v>
                </c:pt>
                <c:pt idx="7">
                  <c:v>1166</c:v>
                </c:pt>
                <c:pt idx="8">
                  <c:v>1259</c:v>
                </c:pt>
                <c:pt idx="9">
                  <c:v>1344.6369999999999</c:v>
                </c:pt>
                <c:pt idx="10">
                  <c:v>1232</c:v>
                </c:pt>
                <c:pt idx="11">
                  <c:v>1198</c:v>
                </c:pt>
                <c:pt idx="12">
                  <c:v>1198</c:v>
                </c:pt>
                <c:pt idx="13">
                  <c:v>1292</c:v>
                </c:pt>
                <c:pt idx="14">
                  <c:v>1419</c:v>
                </c:pt>
                <c:pt idx="15">
                  <c:v>1419</c:v>
                </c:pt>
                <c:pt idx="16">
                  <c:v>1353</c:v>
                </c:pt>
                <c:pt idx="17">
                  <c:v>1259</c:v>
                </c:pt>
                <c:pt idx="18">
                  <c:v>1194</c:v>
                </c:pt>
                <c:pt idx="19">
                  <c:v>1194</c:v>
                </c:pt>
                <c:pt idx="20">
                  <c:v>1194</c:v>
                </c:pt>
                <c:pt idx="21">
                  <c:v>1167</c:v>
                </c:pt>
                <c:pt idx="22">
                  <c:v>1133</c:v>
                </c:pt>
                <c:pt idx="23">
                  <c:v>1167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482-4B96-83CE-B82EF46B5C2E}"/>
            </c:ext>
          </c:extLst>
        </c:ser>
        <c:ser>
          <c:idx val="8"/>
          <c:order val="1"/>
          <c:tx>
            <c:v>CRETE Conventional</c:v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(SELL)'!$B$11:$Z$11</c:f>
              <c:numCache>
                <c:formatCode>General</c:formatCode>
                <c:ptCount val="24"/>
                <c:pt idx="0">
                  <c:v>121</c:v>
                </c:pt>
                <c:pt idx="1">
                  <c:v>115</c:v>
                </c:pt>
                <c:pt idx="2">
                  <c:v>115</c:v>
                </c:pt>
                <c:pt idx="3">
                  <c:v>115</c:v>
                </c:pt>
                <c:pt idx="4">
                  <c:v>115</c:v>
                </c:pt>
                <c:pt idx="5">
                  <c:v>115</c:v>
                </c:pt>
                <c:pt idx="6">
                  <c:v>143</c:v>
                </c:pt>
                <c:pt idx="7">
                  <c:v>178</c:v>
                </c:pt>
                <c:pt idx="8">
                  <c:v>181</c:v>
                </c:pt>
                <c:pt idx="9">
                  <c:v>179</c:v>
                </c:pt>
                <c:pt idx="10">
                  <c:v>134</c:v>
                </c:pt>
                <c:pt idx="11">
                  <c:v>115</c:v>
                </c:pt>
                <c:pt idx="12">
                  <c:v>115</c:v>
                </c:pt>
                <c:pt idx="13">
                  <c:v>115</c:v>
                </c:pt>
                <c:pt idx="14">
                  <c:v>115</c:v>
                </c:pt>
                <c:pt idx="15">
                  <c:v>186</c:v>
                </c:pt>
                <c:pt idx="16">
                  <c:v>186</c:v>
                </c:pt>
                <c:pt idx="17">
                  <c:v>202.5</c:v>
                </c:pt>
                <c:pt idx="18">
                  <c:v>186</c:v>
                </c:pt>
                <c:pt idx="19">
                  <c:v>186</c:v>
                </c:pt>
                <c:pt idx="20">
                  <c:v>186</c:v>
                </c:pt>
                <c:pt idx="21">
                  <c:v>186</c:v>
                </c:pt>
                <c:pt idx="22">
                  <c:v>186</c:v>
                </c:pt>
                <c:pt idx="23">
                  <c:v>122.25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482-4B96-83CE-B82EF46B5C2E}"/>
            </c:ext>
          </c:extLst>
        </c:ser>
        <c:ser>
          <c:idx val="1"/>
          <c:order val="2"/>
          <c:tx>
            <c:v>GAS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(SELL)'!$B$12:$Z$12</c:f>
              <c:numCache>
                <c:formatCode>General</c:formatCode>
                <c:ptCount val="24"/>
                <c:pt idx="0">
                  <c:v>477.9</c:v>
                </c:pt>
                <c:pt idx="1">
                  <c:v>307.89999999999998</c:v>
                </c:pt>
                <c:pt idx="2">
                  <c:v>307.89999999999998</c:v>
                </c:pt>
                <c:pt idx="3">
                  <c:v>307.89999999999998</c:v>
                </c:pt>
                <c:pt idx="4">
                  <c:v>349.9</c:v>
                </c:pt>
                <c:pt idx="5">
                  <c:v>409.9</c:v>
                </c:pt>
                <c:pt idx="6">
                  <c:v>982.9</c:v>
                </c:pt>
                <c:pt idx="7">
                  <c:v>1063.9079999999999</c:v>
                </c:pt>
                <c:pt idx="8">
                  <c:v>1633.9</c:v>
                </c:pt>
                <c:pt idx="9">
                  <c:v>1127.9000000000001</c:v>
                </c:pt>
                <c:pt idx="10">
                  <c:v>1077.9000000000001</c:v>
                </c:pt>
                <c:pt idx="11">
                  <c:v>1047.9000000000001</c:v>
                </c:pt>
                <c:pt idx="12">
                  <c:v>1097.9000000000001</c:v>
                </c:pt>
                <c:pt idx="13">
                  <c:v>972.9</c:v>
                </c:pt>
                <c:pt idx="14">
                  <c:v>1092.9000000000001</c:v>
                </c:pt>
                <c:pt idx="15">
                  <c:v>1435.3700000000001</c:v>
                </c:pt>
                <c:pt idx="16">
                  <c:v>1905.8600000000001</c:v>
                </c:pt>
                <c:pt idx="17">
                  <c:v>2127.2219999999998</c:v>
                </c:pt>
                <c:pt idx="18">
                  <c:v>2311.0060000000003</c:v>
                </c:pt>
                <c:pt idx="19">
                  <c:v>2226.0970000000002</c:v>
                </c:pt>
                <c:pt idx="20">
                  <c:v>1892.7200000000003</c:v>
                </c:pt>
                <c:pt idx="21">
                  <c:v>1629.4540000000002</c:v>
                </c:pt>
                <c:pt idx="22">
                  <c:v>1442.9</c:v>
                </c:pt>
                <c:pt idx="23">
                  <c:v>1121.3159999999998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482-4B96-83CE-B82EF46B5C2E}"/>
            </c:ext>
          </c:extLst>
        </c:ser>
        <c:ser>
          <c:idx val="4"/>
          <c:order val="3"/>
          <c:tx>
            <c:v>Imports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(SELL)'!$B$39:$Z$39</c:f>
              <c:numCache>
                <c:formatCode>0.000</c:formatCode>
                <c:ptCount val="24"/>
                <c:pt idx="0">
                  <c:v>1192</c:v>
                </c:pt>
                <c:pt idx="1">
                  <c:v>1113</c:v>
                </c:pt>
                <c:pt idx="2">
                  <c:v>1074.4000000000001</c:v>
                </c:pt>
                <c:pt idx="3">
                  <c:v>846.4</c:v>
                </c:pt>
                <c:pt idx="4">
                  <c:v>967.4</c:v>
                </c:pt>
                <c:pt idx="5">
                  <c:v>1135</c:v>
                </c:pt>
                <c:pt idx="6">
                  <c:v>932.9</c:v>
                </c:pt>
                <c:pt idx="7">
                  <c:v>1212</c:v>
                </c:pt>
                <c:pt idx="8">
                  <c:v>429</c:v>
                </c:pt>
                <c:pt idx="9">
                  <c:v>381</c:v>
                </c:pt>
                <c:pt idx="10">
                  <c:v>881</c:v>
                </c:pt>
                <c:pt idx="11">
                  <c:v>881</c:v>
                </c:pt>
                <c:pt idx="12">
                  <c:v>891</c:v>
                </c:pt>
                <c:pt idx="13">
                  <c:v>891</c:v>
                </c:pt>
                <c:pt idx="14">
                  <c:v>623.70000000000005</c:v>
                </c:pt>
                <c:pt idx="15">
                  <c:v>562.9</c:v>
                </c:pt>
                <c:pt idx="16">
                  <c:v>1081.8</c:v>
                </c:pt>
                <c:pt idx="17">
                  <c:v>1315</c:v>
                </c:pt>
                <c:pt idx="18">
                  <c:v>1323</c:v>
                </c:pt>
                <c:pt idx="19">
                  <c:v>1278.7</c:v>
                </c:pt>
                <c:pt idx="20">
                  <c:v>1153.5999999999999</c:v>
                </c:pt>
                <c:pt idx="21">
                  <c:v>1082.7</c:v>
                </c:pt>
                <c:pt idx="22">
                  <c:v>972.7</c:v>
                </c:pt>
                <c:pt idx="23">
                  <c:v>1304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482-4B96-83CE-B82EF46B5C2E}"/>
            </c:ext>
          </c:extLst>
        </c:ser>
        <c:ser>
          <c:idx val="3"/>
          <c:order val="4"/>
          <c:tx>
            <c:v>Renewables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(SELL)'!$B$14:$Z$14</c:f>
              <c:numCache>
                <c:formatCode>General</c:formatCode>
                <c:ptCount val="24"/>
                <c:pt idx="0">
                  <c:v>2175.8159999999993</c:v>
                </c:pt>
                <c:pt idx="1">
                  <c:v>2139.0100000000002</c:v>
                </c:pt>
                <c:pt idx="2">
                  <c:v>2111.8909999999996</c:v>
                </c:pt>
                <c:pt idx="3">
                  <c:v>2087.4180000000001</c:v>
                </c:pt>
                <c:pt idx="4">
                  <c:v>2068.8639999999996</c:v>
                </c:pt>
                <c:pt idx="5">
                  <c:v>1999.4400000000003</c:v>
                </c:pt>
                <c:pt idx="6">
                  <c:v>2037.8809999999992</c:v>
                </c:pt>
                <c:pt idx="7">
                  <c:v>2403.9830000000006</c:v>
                </c:pt>
                <c:pt idx="8">
                  <c:v>3093.585</c:v>
                </c:pt>
                <c:pt idx="9">
                  <c:v>3803.0019999999995</c:v>
                </c:pt>
                <c:pt idx="10">
                  <c:v>4212.8230000000003</c:v>
                </c:pt>
                <c:pt idx="11">
                  <c:v>4387.5029999999997</c:v>
                </c:pt>
                <c:pt idx="12">
                  <c:v>4325.521999999999</c:v>
                </c:pt>
                <c:pt idx="13">
                  <c:v>4055.7060000000006</c:v>
                </c:pt>
                <c:pt idx="14">
                  <c:v>3581.1770000000006</c:v>
                </c:pt>
                <c:pt idx="15">
                  <c:v>2922.3350000000005</c:v>
                </c:pt>
                <c:pt idx="16">
                  <c:v>2249.3589999999999</c:v>
                </c:pt>
                <c:pt idx="17">
                  <c:v>2108.8150000000001</c:v>
                </c:pt>
                <c:pt idx="18">
                  <c:v>2122.364</c:v>
                </c:pt>
                <c:pt idx="19">
                  <c:v>2127.8079999999995</c:v>
                </c:pt>
                <c:pt idx="20">
                  <c:v>2120.0209999999997</c:v>
                </c:pt>
                <c:pt idx="21">
                  <c:v>2123.355</c:v>
                </c:pt>
                <c:pt idx="22">
                  <c:v>2106.0940000000001</c:v>
                </c:pt>
                <c:pt idx="23">
                  <c:v>2093.7919999999999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482-4B96-83CE-B82EF46B5C2E}"/>
            </c:ext>
          </c:extLst>
        </c:ser>
        <c:ser>
          <c:idx val="7"/>
          <c:order val="5"/>
          <c:tx>
            <c:v>CRETE Renewables</c:v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(SELL)'!$B$15:$Z$15</c:f>
              <c:numCache>
                <c:formatCode>General</c:formatCode>
                <c:ptCount val="24"/>
                <c:pt idx="0">
                  <c:v>143</c:v>
                </c:pt>
                <c:pt idx="1">
                  <c:v>141</c:v>
                </c:pt>
                <c:pt idx="2">
                  <c:v>141</c:v>
                </c:pt>
                <c:pt idx="3">
                  <c:v>141</c:v>
                </c:pt>
                <c:pt idx="4">
                  <c:v>143</c:v>
                </c:pt>
                <c:pt idx="5">
                  <c:v>146</c:v>
                </c:pt>
                <c:pt idx="6">
                  <c:v>149</c:v>
                </c:pt>
                <c:pt idx="7">
                  <c:v>158</c:v>
                </c:pt>
                <c:pt idx="8">
                  <c:v>171</c:v>
                </c:pt>
                <c:pt idx="9">
                  <c:v>181</c:v>
                </c:pt>
                <c:pt idx="10">
                  <c:v>185</c:v>
                </c:pt>
                <c:pt idx="11">
                  <c:v>185</c:v>
                </c:pt>
                <c:pt idx="12">
                  <c:v>183</c:v>
                </c:pt>
                <c:pt idx="13">
                  <c:v>179</c:v>
                </c:pt>
                <c:pt idx="14">
                  <c:v>170</c:v>
                </c:pt>
                <c:pt idx="15">
                  <c:v>156</c:v>
                </c:pt>
                <c:pt idx="16">
                  <c:v>146</c:v>
                </c:pt>
                <c:pt idx="17">
                  <c:v>143</c:v>
                </c:pt>
                <c:pt idx="18">
                  <c:v>141</c:v>
                </c:pt>
                <c:pt idx="19">
                  <c:v>137</c:v>
                </c:pt>
                <c:pt idx="20">
                  <c:v>132</c:v>
                </c:pt>
                <c:pt idx="21">
                  <c:v>128</c:v>
                </c:pt>
                <c:pt idx="22">
                  <c:v>122</c:v>
                </c:pt>
                <c:pt idx="23">
                  <c:v>115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E482-4B96-83CE-B82EF46B5C2E}"/>
            </c:ext>
          </c:extLst>
        </c:ser>
        <c:ser>
          <c:idx val="2"/>
          <c:order val="6"/>
          <c:tx>
            <c:v>Hydro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(SELL)'!$B$13:$Z$13</c:f>
              <c:numCache>
                <c:formatCode>General</c:formatCode>
                <c:ptCount val="24"/>
                <c:pt idx="0">
                  <c:v>200</c:v>
                </c:pt>
                <c:pt idx="1">
                  <c:v>200</c:v>
                </c:pt>
                <c:pt idx="2">
                  <c:v>200</c:v>
                </c:pt>
                <c:pt idx="3">
                  <c:v>200</c:v>
                </c:pt>
                <c:pt idx="4">
                  <c:v>280</c:v>
                </c:pt>
                <c:pt idx="5">
                  <c:v>491</c:v>
                </c:pt>
                <c:pt idx="6">
                  <c:v>671</c:v>
                </c:pt>
                <c:pt idx="7">
                  <c:v>857</c:v>
                </c:pt>
                <c:pt idx="8">
                  <c:v>953</c:v>
                </c:pt>
                <c:pt idx="9">
                  <c:v>890</c:v>
                </c:pt>
                <c:pt idx="10">
                  <c:v>534</c:v>
                </c:pt>
                <c:pt idx="11">
                  <c:v>508</c:v>
                </c:pt>
                <c:pt idx="12">
                  <c:v>408</c:v>
                </c:pt>
                <c:pt idx="13">
                  <c:v>380</c:v>
                </c:pt>
                <c:pt idx="14">
                  <c:v>530</c:v>
                </c:pt>
                <c:pt idx="15">
                  <c:v>704</c:v>
                </c:pt>
                <c:pt idx="16">
                  <c:v>936</c:v>
                </c:pt>
                <c:pt idx="17">
                  <c:v>1077</c:v>
                </c:pt>
                <c:pt idx="18">
                  <c:v>1202</c:v>
                </c:pt>
                <c:pt idx="19">
                  <c:v>1155</c:v>
                </c:pt>
                <c:pt idx="20">
                  <c:v>1022</c:v>
                </c:pt>
                <c:pt idx="21">
                  <c:v>676</c:v>
                </c:pt>
                <c:pt idx="22">
                  <c:v>606</c:v>
                </c:pt>
                <c:pt idx="23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E482-4B96-83CE-B82EF46B5C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7244712"/>
        <c:axId val="193666096"/>
      </c:barChart>
      <c:lineChart>
        <c:grouping val="standard"/>
        <c:varyColors val="0"/>
        <c:ser>
          <c:idx val="5"/>
          <c:order val="7"/>
          <c:tx>
            <c:v>Demand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(BUY)'!$B$4:$Z$4</c:f>
              <c:numCache>
                <c:formatCode>General</c:formatCode>
                <c:ptCount val="24"/>
                <c:pt idx="0">
                  <c:v>5134.6810000000014</c:v>
                </c:pt>
                <c:pt idx="1">
                  <c:v>4840.9320000000007</c:v>
                </c:pt>
                <c:pt idx="2">
                  <c:v>4775.2219999999988</c:v>
                </c:pt>
                <c:pt idx="3">
                  <c:v>4522.6370000000006</c:v>
                </c:pt>
                <c:pt idx="4">
                  <c:v>4749.1330000000007</c:v>
                </c:pt>
                <c:pt idx="5">
                  <c:v>5140.3700000000017</c:v>
                </c:pt>
                <c:pt idx="6">
                  <c:v>5962.6640000000007</c:v>
                </c:pt>
                <c:pt idx="7">
                  <c:v>7038.8509999999997</c:v>
                </c:pt>
                <c:pt idx="8">
                  <c:v>7720.4929999999995</c:v>
                </c:pt>
                <c:pt idx="9">
                  <c:v>7906.5180000000018</c:v>
                </c:pt>
                <c:pt idx="10">
                  <c:v>8256.6819999999971</c:v>
                </c:pt>
                <c:pt idx="11">
                  <c:v>8322.3600000000024</c:v>
                </c:pt>
                <c:pt idx="12">
                  <c:v>8218.3860000000004</c:v>
                </c:pt>
                <c:pt idx="13">
                  <c:v>7885.5610000000015</c:v>
                </c:pt>
                <c:pt idx="14">
                  <c:v>7531.7350000000015</c:v>
                </c:pt>
                <c:pt idx="15">
                  <c:v>7385.6089999999995</c:v>
                </c:pt>
                <c:pt idx="16">
                  <c:v>7857.9839999999986</c:v>
                </c:pt>
                <c:pt idx="17">
                  <c:v>8232.5380000000005</c:v>
                </c:pt>
                <c:pt idx="18">
                  <c:v>8479.4029999999966</c:v>
                </c:pt>
                <c:pt idx="19">
                  <c:v>8304.6509999999998</c:v>
                </c:pt>
                <c:pt idx="20">
                  <c:v>7700.31</c:v>
                </c:pt>
                <c:pt idx="21">
                  <c:v>6992.5370000000012</c:v>
                </c:pt>
                <c:pt idx="22">
                  <c:v>6568.6689999999999</c:v>
                </c:pt>
                <c:pt idx="23">
                  <c:v>6023.3579999999993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E482-4B96-83CE-B82EF46B5C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44712"/>
        <c:axId val="193666096"/>
      </c:lineChart>
      <c:lineChart>
        <c:grouping val="standard"/>
        <c:varyColors val="0"/>
        <c:ser>
          <c:idx val="6"/>
          <c:order val="8"/>
          <c:tx>
            <c:v>GR-MCP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0070C0"/>
              </a:solidFill>
              <a:ln w="41275">
                <a:solidFill>
                  <a:srgbClr val="0070C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(SELL)'!$B$7:$Z$7</c:f>
              <c:numCache>
                <c:formatCode>0.00</c:formatCode>
                <c:ptCount val="24"/>
                <c:pt idx="0">
                  <c:v>152.19999999999999</c:v>
                </c:pt>
                <c:pt idx="1">
                  <c:v>143.72999999999999</c:v>
                </c:pt>
                <c:pt idx="2">
                  <c:v>91.83</c:v>
                </c:pt>
                <c:pt idx="3">
                  <c:v>88.26</c:v>
                </c:pt>
                <c:pt idx="4">
                  <c:v>140.1</c:v>
                </c:pt>
                <c:pt idx="5">
                  <c:v>148.93</c:v>
                </c:pt>
                <c:pt idx="6">
                  <c:v>168</c:v>
                </c:pt>
                <c:pt idx="7">
                  <c:v>200.65</c:v>
                </c:pt>
                <c:pt idx="8">
                  <c:v>213.39</c:v>
                </c:pt>
                <c:pt idx="9">
                  <c:v>179.34</c:v>
                </c:pt>
                <c:pt idx="10">
                  <c:v>163.25</c:v>
                </c:pt>
                <c:pt idx="11">
                  <c:v>155.94999999999999</c:v>
                </c:pt>
                <c:pt idx="12">
                  <c:v>154.61000000000001</c:v>
                </c:pt>
                <c:pt idx="13">
                  <c:v>152.12</c:v>
                </c:pt>
                <c:pt idx="14">
                  <c:v>161.77000000000001</c:v>
                </c:pt>
                <c:pt idx="15">
                  <c:v>165.3</c:v>
                </c:pt>
                <c:pt idx="16">
                  <c:v>181.8</c:v>
                </c:pt>
                <c:pt idx="17">
                  <c:v>203.22</c:v>
                </c:pt>
                <c:pt idx="18">
                  <c:v>218</c:v>
                </c:pt>
                <c:pt idx="19">
                  <c:v>205.38</c:v>
                </c:pt>
                <c:pt idx="20">
                  <c:v>186.21</c:v>
                </c:pt>
                <c:pt idx="21">
                  <c:v>163.25</c:v>
                </c:pt>
                <c:pt idx="22">
                  <c:v>154.1</c:v>
                </c:pt>
                <c:pt idx="23">
                  <c:v>159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E482-4B96-83CE-B82EF46B5C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754688"/>
        <c:axId val="193666488"/>
      </c:lineChart>
      <c:catAx>
        <c:axId val="2272447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Market Time Unit (CET-Hr)</a:t>
                </a:r>
              </a:p>
            </c:rich>
          </c:tx>
          <c:layout>
            <c:manualLayout>
              <c:xMode val="edge"/>
              <c:yMode val="edge"/>
              <c:x val="0.40611532574781151"/>
              <c:y val="0.942361003894121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193666096"/>
        <c:crosses val="autoZero"/>
        <c:auto val="1"/>
        <c:lblAlgn val="ctr"/>
        <c:lblOffset val="100"/>
        <c:noMultiLvlLbl val="0"/>
      </c:catAx>
      <c:valAx>
        <c:axId val="193666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Volume (MWh)</a:t>
                </a:r>
              </a:p>
            </c:rich>
          </c:tx>
          <c:layout>
            <c:manualLayout>
              <c:xMode val="edge"/>
              <c:yMode val="edge"/>
              <c:x val="6.1164849755849376E-3"/>
              <c:y val="0.384794253029915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27244712"/>
        <c:crosses val="autoZero"/>
        <c:crossBetween val="between"/>
      </c:valAx>
      <c:valAx>
        <c:axId val="19366648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GR-MCP (</a:t>
                </a:r>
                <a:r>
                  <a:rPr lang="el-GR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€</a:t>
                </a: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/MWh)</a:t>
                </a:r>
              </a:p>
            </c:rich>
          </c:tx>
          <c:layout>
            <c:manualLayout>
              <c:xMode val="edge"/>
              <c:yMode val="edge"/>
              <c:x val="0.96595699316536188"/>
              <c:y val="0.358057142367008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25754688"/>
        <c:crosses val="max"/>
        <c:crossBetween val="between"/>
      </c:valAx>
      <c:catAx>
        <c:axId val="225754688"/>
        <c:scaling>
          <c:orientation val="minMax"/>
        </c:scaling>
        <c:delete val="1"/>
        <c:axPos val="b"/>
        <c:numFmt formatCode="00" sourceLinked="1"/>
        <c:majorTickMark val="out"/>
        <c:minorTickMark val="none"/>
        <c:tickLblPos val="nextTo"/>
        <c:crossAx val="1936664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6031024513082412E-3"/>
          <c:y val="1.7450176550173495E-2"/>
          <c:w val="0.98591279169085089"/>
          <c:h val="8.91831649014736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accent5">
                  <a:lumMod val="50000"/>
                </a:schemeClr>
              </a:solidFill>
              <a:latin typeface="Century Gothic" panose="020B0502020202020204" pitchFamily="34" charset="0"/>
              <a:ea typeface="+mn-ea"/>
              <a:cs typeface="Arial" panose="020B0604020202020204" pitchFamily="34" charset="0"/>
            </a:defRPr>
          </a:pPr>
          <a:endParaRPr lang="el-G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l-G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55"/>
  <sheetViews>
    <sheetView zoomScale="12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4587" cy="607710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51"/>
  <sheetViews>
    <sheetView showGridLines="0" tabSelected="1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AA8" sqref="AA8"/>
    </sheetView>
  </sheetViews>
  <sheetFormatPr defaultColWidth="9.140625" defaultRowHeight="15.95" customHeight="1" x14ac:dyDescent="0.2"/>
  <cols>
    <col min="1" max="1" width="42.140625" style="5" customWidth="1"/>
    <col min="2" max="25" width="10.7109375" style="5" customWidth="1"/>
    <col min="26" max="26" width="10.7109375" style="5" hidden="1" customWidth="1"/>
    <col min="27" max="27" width="14.7109375" style="5" customWidth="1"/>
    <col min="28" max="16384" width="9.140625" style="5"/>
  </cols>
  <sheetData>
    <row r="1" spans="1:27" ht="39.950000000000003" customHeight="1" thickBot="1" x14ac:dyDescent="0.25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25">
      <c r="A2" s="6">
        <v>44963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25">
      <c r="A3" s="12" t="s">
        <v>2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>
        <v>5134.7160000000013</v>
      </c>
      <c r="C4" s="18">
        <v>4840.9099999999989</v>
      </c>
      <c r="D4" s="18">
        <v>4775.1909999999998</v>
      </c>
      <c r="E4" s="18">
        <v>4522.7179999999998</v>
      </c>
      <c r="F4" s="18">
        <v>4749.1639999999998</v>
      </c>
      <c r="G4" s="18">
        <v>5140.3399999999992</v>
      </c>
      <c r="H4" s="18">
        <v>5962.6809999999996</v>
      </c>
      <c r="I4" s="18">
        <v>7038.8910000000024</v>
      </c>
      <c r="J4" s="18">
        <v>7720.4849999999988</v>
      </c>
      <c r="K4" s="18">
        <v>7906.5390000000007</v>
      </c>
      <c r="L4" s="18">
        <v>8256.723</v>
      </c>
      <c r="M4" s="18">
        <v>8322.4029999999984</v>
      </c>
      <c r="N4" s="18">
        <v>8218.4220000000023</v>
      </c>
      <c r="O4" s="18">
        <v>7885.6060000000016</v>
      </c>
      <c r="P4" s="18">
        <v>7531.777</v>
      </c>
      <c r="Q4" s="18">
        <v>7385.6049999999996</v>
      </c>
      <c r="R4" s="18">
        <v>7858.0190000000002</v>
      </c>
      <c r="S4" s="18">
        <v>8232.5370000000003</v>
      </c>
      <c r="T4" s="18">
        <v>8479.369999999999</v>
      </c>
      <c r="U4" s="18">
        <v>8304.6050000000032</v>
      </c>
      <c r="V4" s="18">
        <v>7700.3410000000022</v>
      </c>
      <c r="W4" s="18">
        <v>6992.509</v>
      </c>
      <c r="X4" s="18">
        <v>6568.6939999999986</v>
      </c>
      <c r="Y4" s="18">
        <v>6023.3580000000011</v>
      </c>
      <c r="Z4" s="19"/>
      <c r="AA4" s="20">
        <f>SUM(B4:Z4)</f>
        <v>165551.60399999999</v>
      </c>
    </row>
    <row r="5" spans="1:27" ht="24.95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5" customHeight="1" x14ac:dyDescent="0.2">
      <c r="A7" s="26" t="s">
        <v>3</v>
      </c>
      <c r="B7" s="27">
        <v>152.19999999999999</v>
      </c>
      <c r="C7" s="28">
        <v>143.72999999999999</v>
      </c>
      <c r="D7" s="28">
        <v>91.83</v>
      </c>
      <c r="E7" s="28">
        <v>88.26</v>
      </c>
      <c r="F7" s="28">
        <v>140.1</v>
      </c>
      <c r="G7" s="28">
        <v>148.93</v>
      </c>
      <c r="H7" s="28">
        <v>168</v>
      </c>
      <c r="I7" s="28">
        <v>200.65</v>
      </c>
      <c r="J7" s="28">
        <v>213.39</v>
      </c>
      <c r="K7" s="28">
        <v>179.34</v>
      </c>
      <c r="L7" s="28">
        <v>163.25</v>
      </c>
      <c r="M7" s="28">
        <v>155.94999999999999</v>
      </c>
      <c r="N7" s="28">
        <v>154.61000000000001</v>
      </c>
      <c r="O7" s="28">
        <v>152.12</v>
      </c>
      <c r="P7" s="28">
        <v>161.77000000000001</v>
      </c>
      <c r="Q7" s="28">
        <v>165.3</v>
      </c>
      <c r="R7" s="28">
        <v>181.8</v>
      </c>
      <c r="S7" s="28">
        <v>203.22</v>
      </c>
      <c r="T7" s="28">
        <v>218</v>
      </c>
      <c r="U7" s="28">
        <v>205.38</v>
      </c>
      <c r="V7" s="28">
        <v>186.21</v>
      </c>
      <c r="W7" s="28">
        <v>163.25</v>
      </c>
      <c r="X7" s="28">
        <v>154.1</v>
      </c>
      <c r="Y7" s="28">
        <v>159</v>
      </c>
      <c r="Z7" s="29"/>
      <c r="AA7" s="30">
        <f>IF(SUM(B7:Z7)&lt;&gt;0,AVERAGEIF(B7:Z7,"&lt;&gt;"""),"")</f>
        <v>164.59958333333336</v>
      </c>
    </row>
    <row r="8" spans="1:27" ht="24.95" customHeight="1" thickBot="1" x14ac:dyDescent="0.25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25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5" customHeight="1" x14ac:dyDescent="0.2">
      <c r="A10" s="40" t="s">
        <v>6</v>
      </c>
      <c r="B10" s="41">
        <v>825</v>
      </c>
      <c r="C10" s="42">
        <v>825</v>
      </c>
      <c r="D10" s="42">
        <v>825</v>
      </c>
      <c r="E10" s="42">
        <v>825</v>
      </c>
      <c r="F10" s="42">
        <v>825</v>
      </c>
      <c r="G10" s="42">
        <v>844</v>
      </c>
      <c r="H10" s="42">
        <v>1046</v>
      </c>
      <c r="I10" s="42">
        <v>1166</v>
      </c>
      <c r="J10" s="42">
        <v>1259</v>
      </c>
      <c r="K10" s="42">
        <v>1344.6369999999999</v>
      </c>
      <c r="L10" s="42">
        <v>1232</v>
      </c>
      <c r="M10" s="42">
        <v>1198</v>
      </c>
      <c r="N10" s="42">
        <v>1198</v>
      </c>
      <c r="O10" s="42">
        <v>1292</v>
      </c>
      <c r="P10" s="42">
        <v>1419</v>
      </c>
      <c r="Q10" s="42">
        <v>1419</v>
      </c>
      <c r="R10" s="42">
        <v>1353</v>
      </c>
      <c r="S10" s="42">
        <v>1259</v>
      </c>
      <c r="T10" s="42">
        <v>1194</v>
      </c>
      <c r="U10" s="42">
        <v>1194</v>
      </c>
      <c r="V10" s="42">
        <v>1194</v>
      </c>
      <c r="W10" s="42">
        <v>1167</v>
      </c>
      <c r="X10" s="42">
        <v>1133</v>
      </c>
      <c r="Y10" s="42">
        <v>1167</v>
      </c>
      <c r="Z10" s="43"/>
      <c r="AA10" s="44">
        <f t="shared" ref="AA10:AA15" si="0">SUM(B10:Z10)</f>
        <v>27203.637000000002</v>
      </c>
    </row>
    <row r="11" spans="1:27" ht="24.95" customHeight="1" x14ac:dyDescent="0.2">
      <c r="A11" s="45" t="s">
        <v>7</v>
      </c>
      <c r="B11" s="46">
        <v>121</v>
      </c>
      <c r="C11" s="47">
        <v>115</v>
      </c>
      <c r="D11" s="47">
        <v>115</v>
      </c>
      <c r="E11" s="47">
        <v>115</v>
      </c>
      <c r="F11" s="47">
        <v>115</v>
      </c>
      <c r="G11" s="47">
        <v>115</v>
      </c>
      <c r="H11" s="47">
        <v>143</v>
      </c>
      <c r="I11" s="47">
        <v>178</v>
      </c>
      <c r="J11" s="47">
        <v>181</v>
      </c>
      <c r="K11" s="47">
        <v>179</v>
      </c>
      <c r="L11" s="47">
        <v>134</v>
      </c>
      <c r="M11" s="47">
        <v>115</v>
      </c>
      <c r="N11" s="47">
        <v>115</v>
      </c>
      <c r="O11" s="47">
        <v>115</v>
      </c>
      <c r="P11" s="47">
        <v>115</v>
      </c>
      <c r="Q11" s="47">
        <v>186</v>
      </c>
      <c r="R11" s="47">
        <v>186</v>
      </c>
      <c r="S11" s="47">
        <v>202.5</v>
      </c>
      <c r="T11" s="47">
        <v>186</v>
      </c>
      <c r="U11" s="47">
        <v>186</v>
      </c>
      <c r="V11" s="47">
        <v>186</v>
      </c>
      <c r="W11" s="47">
        <v>186</v>
      </c>
      <c r="X11" s="47">
        <v>186</v>
      </c>
      <c r="Y11" s="47">
        <v>122.25</v>
      </c>
      <c r="Z11" s="48"/>
      <c r="AA11" s="49">
        <f t="shared" si="0"/>
        <v>3597.75</v>
      </c>
    </row>
    <row r="12" spans="1:27" ht="24.95" customHeight="1" x14ac:dyDescent="0.2">
      <c r="A12" s="50" t="s">
        <v>8</v>
      </c>
      <c r="B12" s="51">
        <v>477.9</v>
      </c>
      <c r="C12" s="52">
        <v>307.89999999999998</v>
      </c>
      <c r="D12" s="52">
        <v>307.89999999999998</v>
      </c>
      <c r="E12" s="52">
        <v>307.89999999999998</v>
      </c>
      <c r="F12" s="52">
        <v>349.9</v>
      </c>
      <c r="G12" s="52">
        <v>409.9</v>
      </c>
      <c r="H12" s="52">
        <v>982.9</v>
      </c>
      <c r="I12" s="52">
        <v>1063.9079999999999</v>
      </c>
      <c r="J12" s="52">
        <v>1633.9</v>
      </c>
      <c r="K12" s="52">
        <v>1127.9000000000001</v>
      </c>
      <c r="L12" s="52">
        <v>1077.9000000000001</v>
      </c>
      <c r="M12" s="52">
        <v>1047.9000000000001</v>
      </c>
      <c r="N12" s="52">
        <v>1097.9000000000001</v>
      </c>
      <c r="O12" s="52">
        <v>972.9</v>
      </c>
      <c r="P12" s="52">
        <v>1092.9000000000001</v>
      </c>
      <c r="Q12" s="52">
        <v>1435.3700000000001</v>
      </c>
      <c r="R12" s="52">
        <v>1905.8600000000001</v>
      </c>
      <c r="S12" s="52">
        <v>2127.2219999999998</v>
      </c>
      <c r="T12" s="52">
        <v>2311.0060000000003</v>
      </c>
      <c r="U12" s="52">
        <v>2226.0970000000002</v>
      </c>
      <c r="V12" s="52">
        <v>1892.7200000000003</v>
      </c>
      <c r="W12" s="52">
        <v>1629.4540000000002</v>
      </c>
      <c r="X12" s="52">
        <v>1442.9</v>
      </c>
      <c r="Y12" s="52">
        <v>1121.3159999999998</v>
      </c>
      <c r="Z12" s="53"/>
      <c r="AA12" s="54">
        <f t="shared" si="0"/>
        <v>28351.453000000005</v>
      </c>
    </row>
    <row r="13" spans="1:27" ht="24.95" customHeight="1" x14ac:dyDescent="0.2">
      <c r="A13" s="50" t="s">
        <v>9</v>
      </c>
      <c r="B13" s="51">
        <v>200</v>
      </c>
      <c r="C13" s="52">
        <v>200</v>
      </c>
      <c r="D13" s="52">
        <v>200</v>
      </c>
      <c r="E13" s="52">
        <v>200</v>
      </c>
      <c r="F13" s="52">
        <v>280</v>
      </c>
      <c r="G13" s="52">
        <v>491</v>
      </c>
      <c r="H13" s="52">
        <v>671</v>
      </c>
      <c r="I13" s="52">
        <v>857</v>
      </c>
      <c r="J13" s="52">
        <v>953</v>
      </c>
      <c r="K13" s="52">
        <v>890</v>
      </c>
      <c r="L13" s="52">
        <v>534</v>
      </c>
      <c r="M13" s="52">
        <v>508</v>
      </c>
      <c r="N13" s="52">
        <v>408</v>
      </c>
      <c r="O13" s="52">
        <v>380</v>
      </c>
      <c r="P13" s="52">
        <v>530</v>
      </c>
      <c r="Q13" s="52">
        <v>704</v>
      </c>
      <c r="R13" s="52">
        <v>936</v>
      </c>
      <c r="S13" s="52">
        <v>1077</v>
      </c>
      <c r="T13" s="52">
        <v>1202</v>
      </c>
      <c r="U13" s="52">
        <v>1155</v>
      </c>
      <c r="V13" s="52">
        <v>1022</v>
      </c>
      <c r="W13" s="52">
        <v>676</v>
      </c>
      <c r="X13" s="52">
        <v>606</v>
      </c>
      <c r="Y13" s="52">
        <v>100</v>
      </c>
      <c r="Z13" s="53"/>
      <c r="AA13" s="54">
        <f t="shared" si="0"/>
        <v>14780</v>
      </c>
    </row>
    <row r="14" spans="1:27" ht="24.95" customHeight="1" x14ac:dyDescent="0.2">
      <c r="A14" s="55" t="s">
        <v>10</v>
      </c>
      <c r="B14" s="56">
        <v>2175.8159999999993</v>
      </c>
      <c r="C14" s="57">
        <v>2139.0100000000002</v>
      </c>
      <c r="D14" s="57">
        <v>2111.8909999999996</v>
      </c>
      <c r="E14" s="57">
        <v>2087.4180000000001</v>
      </c>
      <c r="F14" s="57">
        <v>2068.8639999999996</v>
      </c>
      <c r="G14" s="57">
        <v>1999.4400000000003</v>
      </c>
      <c r="H14" s="57">
        <v>2037.8809999999992</v>
      </c>
      <c r="I14" s="57">
        <v>2403.9830000000006</v>
      </c>
      <c r="J14" s="57">
        <v>3093.585</v>
      </c>
      <c r="K14" s="57">
        <v>3803.0019999999995</v>
      </c>
      <c r="L14" s="57">
        <v>4212.8230000000003</v>
      </c>
      <c r="M14" s="57">
        <v>4387.5029999999997</v>
      </c>
      <c r="N14" s="57">
        <v>4325.521999999999</v>
      </c>
      <c r="O14" s="57">
        <v>4055.7060000000006</v>
      </c>
      <c r="P14" s="57">
        <v>3581.1770000000006</v>
      </c>
      <c r="Q14" s="57">
        <v>2922.3350000000005</v>
      </c>
      <c r="R14" s="57">
        <v>2249.3589999999999</v>
      </c>
      <c r="S14" s="57">
        <v>2108.8150000000001</v>
      </c>
      <c r="T14" s="57">
        <v>2122.364</v>
      </c>
      <c r="U14" s="57">
        <v>2127.8079999999995</v>
      </c>
      <c r="V14" s="57">
        <v>2120.0209999999997</v>
      </c>
      <c r="W14" s="57">
        <v>2123.355</v>
      </c>
      <c r="X14" s="57">
        <v>2106.0940000000001</v>
      </c>
      <c r="Y14" s="57">
        <v>2093.7919999999999</v>
      </c>
      <c r="Z14" s="58"/>
      <c r="AA14" s="59">
        <f t="shared" si="0"/>
        <v>64457.563999999998</v>
      </c>
    </row>
    <row r="15" spans="1:27" ht="24.95" customHeight="1" x14ac:dyDescent="0.2">
      <c r="A15" s="55" t="s">
        <v>11</v>
      </c>
      <c r="B15" s="56">
        <v>143</v>
      </c>
      <c r="C15" s="57">
        <v>141</v>
      </c>
      <c r="D15" s="57">
        <v>141</v>
      </c>
      <c r="E15" s="57">
        <v>141</v>
      </c>
      <c r="F15" s="57">
        <v>143</v>
      </c>
      <c r="G15" s="57">
        <v>146</v>
      </c>
      <c r="H15" s="57">
        <v>149</v>
      </c>
      <c r="I15" s="57">
        <v>158</v>
      </c>
      <c r="J15" s="57">
        <v>171</v>
      </c>
      <c r="K15" s="57">
        <v>181</v>
      </c>
      <c r="L15" s="57">
        <v>185</v>
      </c>
      <c r="M15" s="57">
        <v>185</v>
      </c>
      <c r="N15" s="57">
        <v>183</v>
      </c>
      <c r="O15" s="57">
        <v>179</v>
      </c>
      <c r="P15" s="57">
        <v>170</v>
      </c>
      <c r="Q15" s="57">
        <v>156</v>
      </c>
      <c r="R15" s="57">
        <v>146</v>
      </c>
      <c r="S15" s="57">
        <v>143</v>
      </c>
      <c r="T15" s="57">
        <v>141</v>
      </c>
      <c r="U15" s="57">
        <v>137</v>
      </c>
      <c r="V15" s="57">
        <v>132</v>
      </c>
      <c r="W15" s="57">
        <v>128</v>
      </c>
      <c r="X15" s="57">
        <v>122</v>
      </c>
      <c r="Y15" s="57">
        <v>115</v>
      </c>
      <c r="Z15" s="58"/>
      <c r="AA15" s="59">
        <f t="shared" si="0"/>
        <v>3636</v>
      </c>
    </row>
    <row r="16" spans="1:27" ht="30" customHeight="1" thickBot="1" x14ac:dyDescent="0.25">
      <c r="A16" s="60" t="s">
        <v>12</v>
      </c>
      <c r="B16" s="61">
        <f>IF(LEN(B$2)&gt;0,SUM(B10:B15),"")</f>
        <v>3942.7159999999994</v>
      </c>
      <c r="C16" s="62">
        <f t="shared" ref="C16:Z16" si="1">IF(LEN(C$2)&gt;0,SUM(C10:C15),"")</f>
        <v>3727.9100000000003</v>
      </c>
      <c r="D16" s="62">
        <f t="shared" si="1"/>
        <v>3700.7909999999997</v>
      </c>
      <c r="E16" s="62">
        <f t="shared" si="1"/>
        <v>3676.3180000000002</v>
      </c>
      <c r="F16" s="62">
        <f t="shared" si="1"/>
        <v>3781.7639999999997</v>
      </c>
      <c r="G16" s="62">
        <f t="shared" si="1"/>
        <v>4005.34</v>
      </c>
      <c r="H16" s="62">
        <f t="shared" si="1"/>
        <v>5029.780999999999</v>
      </c>
      <c r="I16" s="62">
        <f t="shared" si="1"/>
        <v>5826.8910000000005</v>
      </c>
      <c r="J16" s="62">
        <f t="shared" si="1"/>
        <v>7291.4850000000006</v>
      </c>
      <c r="K16" s="62">
        <f t="shared" si="1"/>
        <v>7525.5389999999998</v>
      </c>
      <c r="L16" s="62">
        <f t="shared" si="1"/>
        <v>7375.723</v>
      </c>
      <c r="M16" s="62">
        <f t="shared" si="1"/>
        <v>7441.4030000000002</v>
      </c>
      <c r="N16" s="62">
        <f t="shared" si="1"/>
        <v>7327.4219999999987</v>
      </c>
      <c r="O16" s="62">
        <f t="shared" si="1"/>
        <v>6994.6060000000007</v>
      </c>
      <c r="P16" s="62">
        <f t="shared" si="1"/>
        <v>6908.0770000000011</v>
      </c>
      <c r="Q16" s="62">
        <f t="shared" si="1"/>
        <v>6822.7049999999999</v>
      </c>
      <c r="R16" s="62">
        <f t="shared" si="1"/>
        <v>6776.219000000001</v>
      </c>
      <c r="S16" s="62">
        <f t="shared" si="1"/>
        <v>6917.5370000000003</v>
      </c>
      <c r="T16" s="62">
        <f t="shared" si="1"/>
        <v>7156.3700000000008</v>
      </c>
      <c r="U16" s="62">
        <f t="shared" si="1"/>
        <v>7025.9049999999988</v>
      </c>
      <c r="V16" s="62">
        <f t="shared" si="1"/>
        <v>6546.741</v>
      </c>
      <c r="W16" s="62">
        <f t="shared" si="1"/>
        <v>5909.8090000000002</v>
      </c>
      <c r="X16" s="62">
        <f t="shared" si="1"/>
        <v>5595.9940000000006</v>
      </c>
      <c r="Y16" s="62">
        <f t="shared" si="1"/>
        <v>4719.3580000000002</v>
      </c>
      <c r="Z16" s="63" t="str">
        <f t="shared" si="1"/>
        <v/>
      </c>
      <c r="AA16" s="64">
        <f>SUM(AA10:AA15)</f>
        <v>142026.40400000001</v>
      </c>
    </row>
    <row r="17" spans="1:27" ht="18" customHeight="1" thickBot="1" x14ac:dyDescent="0.25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25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5" customHeight="1" x14ac:dyDescent="0.2">
      <c r="A19" s="70" t="s">
        <v>14</v>
      </c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3"/>
      <c r="AA19" s="74">
        <f t="shared" ref="AA19:AA24" si="2">SUM(B19:Z19)</f>
        <v>0</v>
      </c>
    </row>
    <row r="20" spans="1:27" ht="24.95" customHeight="1" x14ac:dyDescent="0.2">
      <c r="A20" s="75" t="s">
        <v>15</v>
      </c>
      <c r="B20" s="76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8"/>
      <c r="AA20" s="79">
        <f t="shared" si="2"/>
        <v>0</v>
      </c>
    </row>
    <row r="21" spans="1:27" ht="24.95" customHeight="1" x14ac:dyDescent="0.2">
      <c r="A21" s="75" t="s">
        <v>16</v>
      </c>
      <c r="B21" s="80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78"/>
      <c r="AA21" s="79">
        <f t="shared" si="2"/>
        <v>0</v>
      </c>
    </row>
    <row r="22" spans="1:27" ht="24.95" customHeight="1" x14ac:dyDescent="0.2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0</v>
      </c>
    </row>
    <row r="23" spans="1:27" ht="24.95" customHeight="1" x14ac:dyDescent="0.2">
      <c r="A23" s="85" t="s">
        <v>18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9">
        <f t="shared" si="2"/>
        <v>0</v>
      </c>
    </row>
    <row r="24" spans="1:27" ht="24.95" customHeight="1" x14ac:dyDescent="0.2">
      <c r="A24" s="85" t="s">
        <v>19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9">
        <f t="shared" si="2"/>
        <v>0</v>
      </c>
    </row>
    <row r="25" spans="1:27" ht="30" customHeight="1" thickBot="1" x14ac:dyDescent="0.25">
      <c r="A25" s="86" t="s">
        <v>20</v>
      </c>
      <c r="B25" s="87">
        <f>IF(LEN(B$2)&gt;0,SUM(B19:B24),"")</f>
        <v>0</v>
      </c>
      <c r="C25" s="88">
        <f t="shared" ref="C25:Z25" si="3">IF(LEN(C$2)&gt;0,SUM(C19:C24),"")</f>
        <v>0</v>
      </c>
      <c r="D25" s="88">
        <f t="shared" si="3"/>
        <v>0</v>
      </c>
      <c r="E25" s="88">
        <f t="shared" si="3"/>
        <v>0</v>
      </c>
      <c r="F25" s="88">
        <f t="shared" si="3"/>
        <v>0</v>
      </c>
      <c r="G25" s="88">
        <f t="shared" si="3"/>
        <v>0</v>
      </c>
      <c r="H25" s="88">
        <f t="shared" si="3"/>
        <v>0</v>
      </c>
      <c r="I25" s="88">
        <f t="shared" si="3"/>
        <v>0</v>
      </c>
      <c r="J25" s="88">
        <f t="shared" si="3"/>
        <v>0</v>
      </c>
      <c r="K25" s="88">
        <f t="shared" si="3"/>
        <v>0</v>
      </c>
      <c r="L25" s="88">
        <f t="shared" si="3"/>
        <v>0</v>
      </c>
      <c r="M25" s="88">
        <f t="shared" si="3"/>
        <v>0</v>
      </c>
      <c r="N25" s="88">
        <f t="shared" si="3"/>
        <v>0</v>
      </c>
      <c r="O25" s="88">
        <f t="shared" si="3"/>
        <v>0</v>
      </c>
      <c r="P25" s="88">
        <f t="shared" si="3"/>
        <v>0</v>
      </c>
      <c r="Q25" s="88">
        <f t="shared" si="3"/>
        <v>0</v>
      </c>
      <c r="R25" s="88">
        <f t="shared" si="3"/>
        <v>0</v>
      </c>
      <c r="S25" s="88">
        <f t="shared" si="3"/>
        <v>0</v>
      </c>
      <c r="T25" s="88">
        <f t="shared" si="3"/>
        <v>0</v>
      </c>
      <c r="U25" s="88">
        <f t="shared" si="3"/>
        <v>0</v>
      </c>
      <c r="V25" s="88">
        <f t="shared" si="3"/>
        <v>0</v>
      </c>
      <c r="W25" s="88">
        <f t="shared" si="3"/>
        <v>0</v>
      </c>
      <c r="X25" s="88">
        <f t="shared" si="3"/>
        <v>0</v>
      </c>
      <c r="Y25" s="88">
        <f t="shared" si="3"/>
        <v>0</v>
      </c>
      <c r="Z25" s="89" t="str">
        <f t="shared" si="3"/>
        <v/>
      </c>
      <c r="AA25" s="90">
        <f>SUM(AA19:AA24)</f>
        <v>0</v>
      </c>
    </row>
    <row r="26" spans="1:27" ht="18" customHeight="1" thickBot="1" x14ac:dyDescent="0.25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25">
      <c r="A27" s="69" t="s">
        <v>21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5" customHeight="1" x14ac:dyDescent="0.2">
      <c r="A28" s="70" t="s">
        <v>22</v>
      </c>
      <c r="B28" s="71">
        <v>2370.9</v>
      </c>
      <c r="C28" s="72">
        <v>2322.9</v>
      </c>
      <c r="D28" s="72">
        <v>2290.9</v>
      </c>
      <c r="E28" s="72">
        <v>2250.9</v>
      </c>
      <c r="F28" s="72">
        <v>2313.9</v>
      </c>
      <c r="G28" s="72">
        <v>2526.9</v>
      </c>
      <c r="H28" s="72">
        <v>2744.9</v>
      </c>
      <c r="I28" s="72">
        <v>3340.9</v>
      </c>
      <c r="J28" s="72">
        <v>3964.9</v>
      </c>
      <c r="K28" s="72">
        <v>4437.8999999999996</v>
      </c>
      <c r="L28" s="72">
        <v>4321.8999999999996</v>
      </c>
      <c r="M28" s="72">
        <v>4411.8999999999996</v>
      </c>
      <c r="N28" s="72">
        <v>4274.8999999999996</v>
      </c>
      <c r="O28" s="72">
        <v>4176.8999999999996</v>
      </c>
      <c r="P28" s="72">
        <v>4131.8999999999996</v>
      </c>
      <c r="Q28" s="72">
        <v>3849.9</v>
      </c>
      <c r="R28" s="72">
        <v>3539.9</v>
      </c>
      <c r="S28" s="72">
        <v>3607.4</v>
      </c>
      <c r="T28" s="72">
        <v>3649.9</v>
      </c>
      <c r="U28" s="72">
        <v>3526.9</v>
      </c>
      <c r="V28" s="72">
        <v>3359.9</v>
      </c>
      <c r="W28" s="72">
        <v>3175.9</v>
      </c>
      <c r="X28" s="72">
        <v>3025.9</v>
      </c>
      <c r="Y28" s="72">
        <v>2530.15</v>
      </c>
      <c r="Z28" s="73"/>
      <c r="AA28" s="74">
        <f>SUM(B28:Z28)</f>
        <v>80148.349999999991</v>
      </c>
    </row>
    <row r="29" spans="1:27" ht="24.95" customHeight="1" x14ac:dyDescent="0.2">
      <c r="A29" s="75" t="s">
        <v>23</v>
      </c>
      <c r="B29" s="76">
        <v>877.81600000000003</v>
      </c>
      <c r="C29" s="77">
        <v>914.01</v>
      </c>
      <c r="D29" s="77">
        <v>847.89099999999996</v>
      </c>
      <c r="E29" s="77">
        <v>852.41800000000001</v>
      </c>
      <c r="F29" s="77">
        <v>927.86400000000003</v>
      </c>
      <c r="G29" s="77">
        <v>818.44</v>
      </c>
      <c r="H29" s="77">
        <v>1077.8810000000001</v>
      </c>
      <c r="I29" s="77">
        <v>1251.991</v>
      </c>
      <c r="J29" s="77">
        <v>1850.585</v>
      </c>
      <c r="K29" s="77">
        <v>1643.6389999999999</v>
      </c>
      <c r="L29" s="77">
        <v>1659.8230000000001</v>
      </c>
      <c r="M29" s="77">
        <v>1665.5029999999999</v>
      </c>
      <c r="N29" s="77">
        <v>1648.5219999999999</v>
      </c>
      <c r="O29" s="77">
        <v>1538.7059999999999</v>
      </c>
      <c r="P29" s="77">
        <v>1406.1769999999999</v>
      </c>
      <c r="Q29" s="77">
        <v>1380.8050000000001</v>
      </c>
      <c r="R29" s="77">
        <v>1318.319</v>
      </c>
      <c r="S29" s="77">
        <v>1374.1369999999999</v>
      </c>
      <c r="T29" s="77">
        <v>1578.47</v>
      </c>
      <c r="U29" s="77">
        <v>1611.0050000000001</v>
      </c>
      <c r="V29" s="77">
        <v>1410.8409999999999</v>
      </c>
      <c r="W29" s="77">
        <v>1117.9090000000001</v>
      </c>
      <c r="X29" s="77">
        <v>985.09400000000005</v>
      </c>
      <c r="Y29" s="77">
        <v>970.20799999999997</v>
      </c>
      <c r="Z29" s="78"/>
      <c r="AA29" s="79">
        <f>SUM(B29:Z29)</f>
        <v>30728.054</v>
      </c>
    </row>
    <row r="30" spans="1:27" ht="24.95" customHeight="1" x14ac:dyDescent="0.2">
      <c r="A30" s="82" t="s">
        <v>24</v>
      </c>
      <c r="B30" s="80">
        <v>1175</v>
      </c>
      <c r="C30" s="81">
        <v>1005</v>
      </c>
      <c r="D30" s="81">
        <v>1005</v>
      </c>
      <c r="E30" s="81">
        <v>1005</v>
      </c>
      <c r="F30" s="81">
        <v>1047</v>
      </c>
      <c r="G30" s="81">
        <v>1107</v>
      </c>
      <c r="H30" s="81">
        <v>1680</v>
      </c>
      <c r="I30" s="81">
        <v>1735</v>
      </c>
      <c r="J30" s="81">
        <v>1905</v>
      </c>
      <c r="K30" s="81">
        <v>1825</v>
      </c>
      <c r="L30" s="81">
        <v>1775</v>
      </c>
      <c r="M30" s="81">
        <v>1745</v>
      </c>
      <c r="N30" s="81">
        <v>1795</v>
      </c>
      <c r="O30" s="81">
        <v>1670</v>
      </c>
      <c r="P30" s="81">
        <v>1790</v>
      </c>
      <c r="Q30" s="81">
        <v>2030</v>
      </c>
      <c r="R30" s="81">
        <v>2410</v>
      </c>
      <c r="S30" s="81">
        <v>2540</v>
      </c>
      <c r="T30" s="81">
        <v>2540</v>
      </c>
      <c r="U30" s="81">
        <v>2500</v>
      </c>
      <c r="V30" s="81">
        <v>2360</v>
      </c>
      <c r="W30" s="81">
        <v>2200</v>
      </c>
      <c r="X30" s="81">
        <v>2140</v>
      </c>
      <c r="Y30" s="81">
        <v>1812</v>
      </c>
      <c r="Z30" s="83"/>
      <c r="AA30" s="84">
        <f>SUM(B30:Z30)</f>
        <v>42796</v>
      </c>
    </row>
    <row r="31" spans="1:27" ht="30" customHeight="1" thickBot="1" x14ac:dyDescent="0.25">
      <c r="A31" s="60" t="s">
        <v>25</v>
      </c>
      <c r="B31" s="61">
        <f>IF(LEN(B$2)&gt;0,SUM(B28:B30),"")</f>
        <v>4423.7160000000003</v>
      </c>
      <c r="C31" s="62">
        <f t="shared" ref="C31:Z31" si="4">IF(LEN(C$2)&gt;0,SUM(C28:C30),"")</f>
        <v>4241.91</v>
      </c>
      <c r="D31" s="62">
        <f t="shared" si="4"/>
        <v>4143.7910000000002</v>
      </c>
      <c r="E31" s="62">
        <f t="shared" si="4"/>
        <v>4108.3180000000002</v>
      </c>
      <c r="F31" s="62">
        <f t="shared" si="4"/>
        <v>4288.7640000000001</v>
      </c>
      <c r="G31" s="62">
        <f t="shared" si="4"/>
        <v>4452.34</v>
      </c>
      <c r="H31" s="62">
        <f t="shared" si="4"/>
        <v>5502.7809999999999</v>
      </c>
      <c r="I31" s="62">
        <f t="shared" si="4"/>
        <v>6327.8909999999996</v>
      </c>
      <c r="J31" s="62">
        <f t="shared" si="4"/>
        <v>7720.4850000000006</v>
      </c>
      <c r="K31" s="62">
        <f t="shared" si="4"/>
        <v>7906.5389999999998</v>
      </c>
      <c r="L31" s="62">
        <f t="shared" si="4"/>
        <v>7756.723</v>
      </c>
      <c r="M31" s="62">
        <f t="shared" si="4"/>
        <v>7822.4029999999993</v>
      </c>
      <c r="N31" s="62">
        <f t="shared" si="4"/>
        <v>7718.4219999999996</v>
      </c>
      <c r="O31" s="62">
        <f t="shared" si="4"/>
        <v>7385.6059999999998</v>
      </c>
      <c r="P31" s="62">
        <f t="shared" si="4"/>
        <v>7328.0769999999993</v>
      </c>
      <c r="Q31" s="62">
        <f t="shared" si="4"/>
        <v>7260.7049999999999</v>
      </c>
      <c r="R31" s="62">
        <f t="shared" si="4"/>
        <v>7268.2190000000001</v>
      </c>
      <c r="S31" s="62">
        <f t="shared" si="4"/>
        <v>7521.5370000000003</v>
      </c>
      <c r="T31" s="62">
        <f t="shared" si="4"/>
        <v>7768.37</v>
      </c>
      <c r="U31" s="62">
        <f t="shared" si="4"/>
        <v>7637.9050000000007</v>
      </c>
      <c r="V31" s="62">
        <f t="shared" si="4"/>
        <v>7130.741</v>
      </c>
      <c r="W31" s="62">
        <f t="shared" si="4"/>
        <v>6493.8090000000002</v>
      </c>
      <c r="X31" s="62">
        <f t="shared" si="4"/>
        <v>6150.9940000000006</v>
      </c>
      <c r="Y31" s="62">
        <f t="shared" si="4"/>
        <v>5312.3580000000002</v>
      </c>
      <c r="Z31" s="63" t="str">
        <f t="shared" si="4"/>
        <v/>
      </c>
      <c r="AA31" s="64">
        <f>SUM(AA28:AA30)</f>
        <v>153672.40399999998</v>
      </c>
    </row>
    <row r="32" spans="1:27" ht="18" customHeight="1" thickBot="1" x14ac:dyDescent="0.25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25">
      <c r="A33" s="36" t="s">
        <v>26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5" customHeight="1" x14ac:dyDescent="0.2">
      <c r="A34" s="70" t="s">
        <v>27</v>
      </c>
      <c r="B34" s="94">
        <v>193</v>
      </c>
      <c r="C34" s="95">
        <v>226</v>
      </c>
      <c r="D34" s="95">
        <v>175</v>
      </c>
      <c r="E34" s="95">
        <v>164</v>
      </c>
      <c r="F34" s="95">
        <v>214</v>
      </c>
      <c r="G34" s="95">
        <v>189</v>
      </c>
      <c r="H34" s="95">
        <v>196</v>
      </c>
      <c r="I34" s="95">
        <v>213</v>
      </c>
      <c r="J34" s="95">
        <v>154</v>
      </c>
      <c r="K34" s="95">
        <v>168</v>
      </c>
      <c r="L34" s="95">
        <v>168</v>
      </c>
      <c r="M34" s="95">
        <v>168</v>
      </c>
      <c r="N34" s="95">
        <v>168</v>
      </c>
      <c r="O34" s="95">
        <v>168</v>
      </c>
      <c r="P34" s="95">
        <v>169</v>
      </c>
      <c r="Q34" s="95">
        <v>169</v>
      </c>
      <c r="R34" s="95">
        <v>194</v>
      </c>
      <c r="S34" s="95">
        <v>220</v>
      </c>
      <c r="T34" s="95">
        <v>220</v>
      </c>
      <c r="U34" s="95">
        <v>220</v>
      </c>
      <c r="V34" s="95">
        <v>197</v>
      </c>
      <c r="W34" s="95">
        <v>197</v>
      </c>
      <c r="X34" s="95">
        <v>167</v>
      </c>
      <c r="Y34" s="95">
        <v>189</v>
      </c>
      <c r="Z34" s="96"/>
      <c r="AA34" s="74">
        <f t="shared" ref="AA34:AA39" si="5">SUM(B34:Z34)</f>
        <v>4506</v>
      </c>
    </row>
    <row r="35" spans="1:27" ht="24.95" customHeight="1" x14ac:dyDescent="0.2">
      <c r="A35" s="97" t="s">
        <v>28</v>
      </c>
      <c r="B35" s="98">
        <v>228</v>
      </c>
      <c r="C35" s="99">
        <v>228</v>
      </c>
      <c r="D35" s="99">
        <v>208</v>
      </c>
      <c r="E35" s="99">
        <v>208</v>
      </c>
      <c r="F35" s="99">
        <v>233</v>
      </c>
      <c r="G35" s="99">
        <v>198</v>
      </c>
      <c r="H35" s="99">
        <v>224</v>
      </c>
      <c r="I35" s="99">
        <v>228</v>
      </c>
      <c r="J35" s="99">
        <v>215</v>
      </c>
      <c r="K35" s="99">
        <v>160</v>
      </c>
      <c r="L35" s="99">
        <v>160</v>
      </c>
      <c r="M35" s="99">
        <v>160</v>
      </c>
      <c r="N35" s="99">
        <v>170</v>
      </c>
      <c r="O35" s="99">
        <v>170</v>
      </c>
      <c r="P35" s="99">
        <v>198</v>
      </c>
      <c r="Q35" s="99">
        <v>216</v>
      </c>
      <c r="R35" s="99">
        <v>238</v>
      </c>
      <c r="S35" s="99">
        <v>324</v>
      </c>
      <c r="T35" s="99">
        <v>332</v>
      </c>
      <c r="U35" s="99">
        <v>332</v>
      </c>
      <c r="V35" s="99">
        <v>327</v>
      </c>
      <c r="W35" s="99">
        <v>327</v>
      </c>
      <c r="X35" s="99">
        <v>328</v>
      </c>
      <c r="Y35" s="99">
        <v>344</v>
      </c>
      <c r="Z35" s="100"/>
      <c r="AA35" s="79">
        <f t="shared" si="5"/>
        <v>5756</v>
      </c>
    </row>
    <row r="36" spans="1:27" ht="24.95" customHeight="1" x14ac:dyDescent="0.2">
      <c r="A36" s="97" t="s">
        <v>29</v>
      </c>
      <c r="B36" s="98">
        <v>721</v>
      </c>
      <c r="C36" s="99">
        <v>609</v>
      </c>
      <c r="D36" s="99">
        <v>641.4</v>
      </c>
      <c r="E36" s="99">
        <v>349.3</v>
      </c>
      <c r="F36" s="99">
        <v>10</v>
      </c>
      <c r="G36" s="99">
        <v>542.20000000000005</v>
      </c>
      <c r="H36" s="99">
        <v>356.5</v>
      </c>
      <c r="I36" s="99">
        <v>721</v>
      </c>
      <c r="J36" s="99">
        <v>10</v>
      </c>
      <c r="K36" s="99">
        <v>10</v>
      </c>
      <c r="L36" s="99">
        <v>10</v>
      </c>
      <c r="M36" s="99">
        <v>10</v>
      </c>
      <c r="N36" s="99">
        <v>10</v>
      </c>
      <c r="O36" s="99">
        <v>10</v>
      </c>
      <c r="P36" s="99">
        <v>10</v>
      </c>
      <c r="Q36" s="99">
        <v>103.8</v>
      </c>
      <c r="R36" s="99">
        <v>599.79999999999995</v>
      </c>
      <c r="S36" s="99">
        <v>721</v>
      </c>
      <c r="T36" s="99">
        <v>721</v>
      </c>
      <c r="U36" s="99">
        <v>676.7</v>
      </c>
      <c r="V36" s="99">
        <v>579.6</v>
      </c>
      <c r="W36" s="99">
        <v>508.7</v>
      </c>
      <c r="X36" s="99">
        <v>427.7</v>
      </c>
      <c r="Y36" s="99">
        <v>721</v>
      </c>
      <c r="Z36" s="100"/>
      <c r="AA36" s="79">
        <f t="shared" si="5"/>
        <v>9079.7000000000007</v>
      </c>
    </row>
    <row r="37" spans="1:27" ht="24.95" customHeight="1" x14ac:dyDescent="0.2">
      <c r="A37" s="97" t="s">
        <v>30</v>
      </c>
      <c r="B37" s="98">
        <v>50</v>
      </c>
      <c r="C37" s="99">
        <v>50</v>
      </c>
      <c r="D37" s="99">
        <v>50</v>
      </c>
      <c r="E37" s="99">
        <v>50</v>
      </c>
      <c r="F37" s="99">
        <v>50</v>
      </c>
      <c r="G37" s="99">
        <v>50</v>
      </c>
      <c r="H37" s="99">
        <v>43</v>
      </c>
      <c r="I37" s="99">
        <v>50</v>
      </c>
      <c r="J37" s="99">
        <v>50</v>
      </c>
      <c r="K37" s="99">
        <v>43</v>
      </c>
      <c r="L37" s="99">
        <v>43</v>
      </c>
      <c r="M37" s="99">
        <v>43</v>
      </c>
      <c r="N37" s="99">
        <v>43</v>
      </c>
      <c r="O37" s="99">
        <v>43</v>
      </c>
      <c r="P37" s="99">
        <v>43</v>
      </c>
      <c r="Q37" s="99">
        <v>43</v>
      </c>
      <c r="R37" s="99">
        <v>50</v>
      </c>
      <c r="S37" s="99">
        <v>50</v>
      </c>
      <c r="T37" s="99">
        <v>50</v>
      </c>
      <c r="U37" s="99">
        <v>50</v>
      </c>
      <c r="V37" s="99">
        <v>50</v>
      </c>
      <c r="W37" s="99">
        <v>50</v>
      </c>
      <c r="X37" s="99">
        <v>50</v>
      </c>
      <c r="Y37" s="99">
        <v>50</v>
      </c>
      <c r="Z37" s="100"/>
      <c r="AA37" s="79">
        <f t="shared" si="5"/>
        <v>1144</v>
      </c>
    </row>
    <row r="38" spans="1:27" ht="24.95" customHeight="1" x14ac:dyDescent="0.2">
      <c r="A38" s="97" t="s">
        <v>31</v>
      </c>
      <c r="B38" s="98"/>
      <c r="C38" s="99"/>
      <c r="D38" s="99"/>
      <c r="E38" s="99">
        <v>75.099999999999994</v>
      </c>
      <c r="F38" s="99">
        <v>460.4</v>
      </c>
      <c r="G38" s="99">
        <v>155.80000000000001</v>
      </c>
      <c r="H38" s="99">
        <v>113.4</v>
      </c>
      <c r="I38" s="99"/>
      <c r="J38" s="99"/>
      <c r="K38" s="99"/>
      <c r="L38" s="99">
        <v>500</v>
      </c>
      <c r="M38" s="99">
        <v>500</v>
      </c>
      <c r="N38" s="99">
        <v>500</v>
      </c>
      <c r="O38" s="99">
        <v>500</v>
      </c>
      <c r="P38" s="99">
        <v>203.7</v>
      </c>
      <c r="Q38" s="99">
        <v>31.1</v>
      </c>
      <c r="R38" s="99"/>
      <c r="S38" s="99"/>
      <c r="T38" s="99"/>
      <c r="U38" s="99"/>
      <c r="V38" s="99"/>
      <c r="W38" s="99"/>
      <c r="X38" s="99"/>
      <c r="Y38" s="99"/>
      <c r="Z38" s="100"/>
      <c r="AA38" s="79">
        <f t="shared" si="5"/>
        <v>3039.4999999999995</v>
      </c>
    </row>
    <row r="39" spans="1:27" ht="30" customHeight="1" thickBot="1" x14ac:dyDescent="0.25">
      <c r="A39" s="86" t="s">
        <v>32</v>
      </c>
      <c r="B39" s="87">
        <f t="shared" ref="B39:Z39" si="6">IF(LEN(B$2)&gt;0,SUM(B34:B38),"")</f>
        <v>1192</v>
      </c>
      <c r="C39" s="88">
        <f t="shared" si="6"/>
        <v>1113</v>
      </c>
      <c r="D39" s="88">
        <f t="shared" si="6"/>
        <v>1074.4000000000001</v>
      </c>
      <c r="E39" s="88">
        <f t="shared" si="6"/>
        <v>846.4</v>
      </c>
      <c r="F39" s="88">
        <f t="shared" si="6"/>
        <v>967.4</v>
      </c>
      <c r="G39" s="88">
        <f t="shared" si="6"/>
        <v>1135</v>
      </c>
      <c r="H39" s="88">
        <f t="shared" si="6"/>
        <v>932.9</v>
      </c>
      <c r="I39" s="88">
        <f t="shared" si="6"/>
        <v>1212</v>
      </c>
      <c r="J39" s="88">
        <f t="shared" si="6"/>
        <v>429</v>
      </c>
      <c r="K39" s="88">
        <f t="shared" si="6"/>
        <v>381</v>
      </c>
      <c r="L39" s="88">
        <f t="shared" si="6"/>
        <v>881</v>
      </c>
      <c r="M39" s="88">
        <f t="shared" si="6"/>
        <v>881</v>
      </c>
      <c r="N39" s="88">
        <f t="shared" si="6"/>
        <v>891</v>
      </c>
      <c r="O39" s="88">
        <f t="shared" si="6"/>
        <v>891</v>
      </c>
      <c r="P39" s="88">
        <f t="shared" si="6"/>
        <v>623.70000000000005</v>
      </c>
      <c r="Q39" s="88">
        <f t="shared" si="6"/>
        <v>562.9</v>
      </c>
      <c r="R39" s="88">
        <f t="shared" si="6"/>
        <v>1081.8</v>
      </c>
      <c r="S39" s="88">
        <f t="shared" si="6"/>
        <v>1315</v>
      </c>
      <c r="T39" s="88">
        <f t="shared" si="6"/>
        <v>1323</v>
      </c>
      <c r="U39" s="88">
        <f t="shared" si="6"/>
        <v>1278.7</v>
      </c>
      <c r="V39" s="88">
        <f t="shared" si="6"/>
        <v>1153.5999999999999</v>
      </c>
      <c r="W39" s="88">
        <f t="shared" si="6"/>
        <v>1082.7</v>
      </c>
      <c r="X39" s="88">
        <f t="shared" si="6"/>
        <v>972.7</v>
      </c>
      <c r="Y39" s="88">
        <f t="shared" si="6"/>
        <v>1304</v>
      </c>
      <c r="Z39" s="89" t="str">
        <f t="shared" si="6"/>
        <v/>
      </c>
      <c r="AA39" s="90">
        <f t="shared" si="5"/>
        <v>23525.200000000001</v>
      </c>
    </row>
    <row r="40" spans="1:27" ht="18" customHeight="1" thickBo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25">
      <c r="A41" s="36" t="s">
        <v>33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5" customHeight="1" x14ac:dyDescent="0.2">
      <c r="A42" s="70" t="s">
        <v>27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5" customHeight="1" x14ac:dyDescent="0.2">
      <c r="A43" s="97" t="s">
        <v>28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5" customHeight="1" x14ac:dyDescent="0.2">
      <c r="A44" s="97" t="s">
        <v>29</v>
      </c>
      <c r="B44" s="98">
        <v>711</v>
      </c>
      <c r="C44" s="99">
        <v>599</v>
      </c>
      <c r="D44" s="99">
        <v>631.4</v>
      </c>
      <c r="E44" s="99">
        <v>339.3</v>
      </c>
      <c r="F44" s="99"/>
      <c r="G44" s="99">
        <v>532.20000000000005</v>
      </c>
      <c r="H44" s="99">
        <v>346.5</v>
      </c>
      <c r="I44" s="99">
        <v>711</v>
      </c>
      <c r="J44" s="99"/>
      <c r="K44" s="99"/>
      <c r="L44" s="99"/>
      <c r="M44" s="99"/>
      <c r="N44" s="99"/>
      <c r="O44" s="99"/>
      <c r="P44" s="99"/>
      <c r="Q44" s="99">
        <v>93.8</v>
      </c>
      <c r="R44" s="99">
        <v>589.79999999999995</v>
      </c>
      <c r="S44" s="99">
        <v>711</v>
      </c>
      <c r="T44" s="99">
        <v>711</v>
      </c>
      <c r="U44" s="99">
        <v>666.7</v>
      </c>
      <c r="V44" s="99">
        <v>569.6</v>
      </c>
      <c r="W44" s="99">
        <v>498.7</v>
      </c>
      <c r="X44" s="99">
        <v>417.7</v>
      </c>
      <c r="Y44" s="99">
        <v>711</v>
      </c>
      <c r="Z44" s="100"/>
      <c r="AA44" s="79">
        <f t="shared" si="7"/>
        <v>8839.7000000000007</v>
      </c>
    </row>
    <row r="45" spans="1:27" ht="24.95" customHeight="1" x14ac:dyDescent="0.2">
      <c r="A45" s="97" t="s">
        <v>30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5" customHeight="1" x14ac:dyDescent="0.2">
      <c r="A46" s="97" t="s">
        <v>31</v>
      </c>
      <c r="B46" s="98"/>
      <c r="C46" s="99"/>
      <c r="D46" s="99"/>
      <c r="E46" s="99">
        <v>75.099999999999994</v>
      </c>
      <c r="F46" s="99">
        <v>460.4</v>
      </c>
      <c r="G46" s="99">
        <v>155.80000000000001</v>
      </c>
      <c r="H46" s="99">
        <v>113.4</v>
      </c>
      <c r="I46" s="99"/>
      <c r="J46" s="99"/>
      <c r="K46" s="99"/>
      <c r="L46" s="99">
        <v>500</v>
      </c>
      <c r="M46" s="99">
        <v>500</v>
      </c>
      <c r="N46" s="99">
        <v>500</v>
      </c>
      <c r="O46" s="99">
        <v>500</v>
      </c>
      <c r="P46" s="99">
        <v>203.7</v>
      </c>
      <c r="Q46" s="99">
        <v>31.1</v>
      </c>
      <c r="R46" s="99"/>
      <c r="S46" s="99"/>
      <c r="T46" s="99"/>
      <c r="U46" s="99"/>
      <c r="V46" s="99"/>
      <c r="W46" s="99"/>
      <c r="X46" s="99"/>
      <c r="Y46" s="99"/>
      <c r="Z46" s="100"/>
      <c r="AA46" s="79">
        <f t="shared" si="7"/>
        <v>3039.4999999999995</v>
      </c>
    </row>
    <row r="47" spans="1:27" ht="24.95" customHeight="1" x14ac:dyDescent="0.2">
      <c r="A47" s="85" t="s">
        <v>34</v>
      </c>
      <c r="B47" s="98">
        <v>22</v>
      </c>
      <c r="C47" s="99">
        <v>27</v>
      </c>
      <c r="D47" s="99">
        <v>37</v>
      </c>
      <c r="E47" s="99">
        <v>40</v>
      </c>
      <c r="F47" s="99">
        <v>35</v>
      </c>
      <c r="G47" s="99">
        <v>8</v>
      </c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100"/>
      <c r="AA47" s="79">
        <f t="shared" si="7"/>
        <v>169</v>
      </c>
    </row>
    <row r="48" spans="1:27" ht="30" customHeight="1" thickBot="1" x14ac:dyDescent="0.25">
      <c r="A48" s="86" t="s">
        <v>35</v>
      </c>
      <c r="B48" s="87">
        <f>IF(LEN(B$2)&gt;0,SUM(B42:B47),"")</f>
        <v>733</v>
      </c>
      <c r="C48" s="88">
        <f t="shared" ref="C48:Z48" si="8">IF(LEN(C$2)&gt;0,SUM(C42:C47),"")</f>
        <v>626</v>
      </c>
      <c r="D48" s="88">
        <f t="shared" si="8"/>
        <v>668.4</v>
      </c>
      <c r="E48" s="88">
        <f t="shared" si="8"/>
        <v>454.4</v>
      </c>
      <c r="F48" s="88">
        <f t="shared" si="8"/>
        <v>495.4</v>
      </c>
      <c r="G48" s="88">
        <f t="shared" si="8"/>
        <v>696</v>
      </c>
      <c r="H48" s="88">
        <f t="shared" si="8"/>
        <v>459.9</v>
      </c>
      <c r="I48" s="88">
        <f t="shared" si="8"/>
        <v>711</v>
      </c>
      <c r="J48" s="88">
        <f t="shared" si="8"/>
        <v>0</v>
      </c>
      <c r="K48" s="88">
        <f t="shared" si="8"/>
        <v>0</v>
      </c>
      <c r="L48" s="88">
        <f t="shared" si="8"/>
        <v>500</v>
      </c>
      <c r="M48" s="88">
        <f t="shared" si="8"/>
        <v>500</v>
      </c>
      <c r="N48" s="88">
        <f t="shared" si="8"/>
        <v>500</v>
      </c>
      <c r="O48" s="88">
        <f t="shared" si="8"/>
        <v>500</v>
      </c>
      <c r="P48" s="88">
        <f t="shared" si="8"/>
        <v>203.7</v>
      </c>
      <c r="Q48" s="88">
        <f t="shared" si="8"/>
        <v>124.9</v>
      </c>
      <c r="R48" s="88">
        <f t="shared" si="8"/>
        <v>589.79999999999995</v>
      </c>
      <c r="S48" s="88">
        <f t="shared" si="8"/>
        <v>711</v>
      </c>
      <c r="T48" s="88">
        <f t="shared" si="8"/>
        <v>711</v>
      </c>
      <c r="U48" s="88">
        <f t="shared" si="8"/>
        <v>666.7</v>
      </c>
      <c r="V48" s="88">
        <f t="shared" si="8"/>
        <v>569.6</v>
      </c>
      <c r="W48" s="88">
        <f t="shared" si="8"/>
        <v>498.7</v>
      </c>
      <c r="X48" s="88">
        <f t="shared" si="8"/>
        <v>417.7</v>
      </c>
      <c r="Y48" s="88">
        <f t="shared" si="8"/>
        <v>711</v>
      </c>
      <c r="Z48" s="89" t="str">
        <f t="shared" si="8"/>
        <v/>
      </c>
      <c r="AA48" s="90">
        <f t="shared" si="7"/>
        <v>12048.200000000003</v>
      </c>
    </row>
    <row r="49" spans="1:27" ht="15.95" customHeight="1" thickBot="1" x14ac:dyDescent="0.25"/>
    <row r="50" spans="1:27" ht="30" customHeight="1" thickBot="1" x14ac:dyDescent="0.25">
      <c r="A50" s="69"/>
      <c r="B50" s="7">
        <f>IF(LEN(B$2)&gt;0,B$2,"")</f>
        <v>1</v>
      </c>
      <c r="C50" s="8">
        <f t="shared" ref="C50:Z50" si="9">IF(LEN(C$2)&gt;0,C$2,"")</f>
        <v>2</v>
      </c>
      <c r="D50" s="8">
        <f t="shared" si="9"/>
        <v>3</v>
      </c>
      <c r="E50" s="8">
        <f t="shared" si="9"/>
        <v>4</v>
      </c>
      <c r="F50" s="8">
        <f t="shared" si="9"/>
        <v>5</v>
      </c>
      <c r="G50" s="8">
        <f t="shared" si="9"/>
        <v>6</v>
      </c>
      <c r="H50" s="8">
        <f t="shared" si="9"/>
        <v>7</v>
      </c>
      <c r="I50" s="8">
        <f t="shared" si="9"/>
        <v>8</v>
      </c>
      <c r="J50" s="8">
        <f t="shared" si="9"/>
        <v>9</v>
      </c>
      <c r="K50" s="8">
        <f t="shared" si="9"/>
        <v>10</v>
      </c>
      <c r="L50" s="8">
        <f t="shared" si="9"/>
        <v>11</v>
      </c>
      <c r="M50" s="8">
        <f t="shared" si="9"/>
        <v>12</v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5" customHeight="1" thickBot="1" x14ac:dyDescent="0.25">
      <c r="A51" s="86" t="s">
        <v>25</v>
      </c>
      <c r="B51" s="87">
        <f t="shared" ref="B51:Z51" si="10">IF(LEN(B$2)&gt;0,B16+B25+B39,"")</f>
        <v>5134.7159999999994</v>
      </c>
      <c r="C51" s="88">
        <f t="shared" si="10"/>
        <v>4840.91</v>
      </c>
      <c r="D51" s="88">
        <f t="shared" si="10"/>
        <v>4775.1909999999998</v>
      </c>
      <c r="E51" s="88">
        <f t="shared" si="10"/>
        <v>4522.7179999999998</v>
      </c>
      <c r="F51" s="88">
        <f t="shared" si="10"/>
        <v>4749.1639999999998</v>
      </c>
      <c r="G51" s="88">
        <f t="shared" si="10"/>
        <v>5140.34</v>
      </c>
      <c r="H51" s="88">
        <f t="shared" si="10"/>
        <v>5962.6809999999987</v>
      </c>
      <c r="I51" s="88">
        <f t="shared" si="10"/>
        <v>7038.8910000000005</v>
      </c>
      <c r="J51" s="88">
        <f t="shared" si="10"/>
        <v>7720.4850000000006</v>
      </c>
      <c r="K51" s="88">
        <f t="shared" si="10"/>
        <v>7906.5389999999998</v>
      </c>
      <c r="L51" s="88">
        <f t="shared" si="10"/>
        <v>8256.723</v>
      </c>
      <c r="M51" s="88">
        <f t="shared" si="10"/>
        <v>8322.4030000000002</v>
      </c>
      <c r="N51" s="88">
        <f t="shared" si="10"/>
        <v>8218.4219999999987</v>
      </c>
      <c r="O51" s="88">
        <f t="shared" si="10"/>
        <v>7885.6060000000007</v>
      </c>
      <c r="P51" s="88">
        <f t="shared" si="10"/>
        <v>7531.777000000001</v>
      </c>
      <c r="Q51" s="88">
        <f t="shared" si="10"/>
        <v>7385.6049999999996</v>
      </c>
      <c r="R51" s="88">
        <f t="shared" si="10"/>
        <v>7858.0190000000011</v>
      </c>
      <c r="S51" s="88">
        <f t="shared" si="10"/>
        <v>8232.5370000000003</v>
      </c>
      <c r="T51" s="88">
        <f t="shared" si="10"/>
        <v>8479.3700000000008</v>
      </c>
      <c r="U51" s="88">
        <f t="shared" si="10"/>
        <v>8304.6049999999996</v>
      </c>
      <c r="V51" s="88">
        <f t="shared" si="10"/>
        <v>7700.3410000000003</v>
      </c>
      <c r="W51" s="88">
        <f t="shared" si="10"/>
        <v>6992.509</v>
      </c>
      <c r="X51" s="88">
        <f t="shared" si="10"/>
        <v>6568.6940000000004</v>
      </c>
      <c r="Y51" s="88">
        <f t="shared" si="10"/>
        <v>6023.3580000000002</v>
      </c>
      <c r="Z51" s="89" t="str">
        <f t="shared" si="10"/>
        <v/>
      </c>
      <c r="AA51" s="104">
        <f>SUM(B51:Z51)</f>
        <v>165551.60399999999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1" priority="1" operator="greaterThan">
      <formula>1500</formula>
    </cfRule>
  </conditionalFormatting>
  <printOptions horizontalCentered="1"/>
  <pageMargins left="0.11811023622047245" right="0.11811023622047245" top="0.35433070866141736" bottom="0.23622047244094491" header="0.11811023622047245" footer="0.11811023622047245"/>
  <pageSetup paperSize="9" scale="46" fitToHeight="2" orientation="landscape" horizontalDpi="300" verticalDpi="300" r:id="rId1"/>
  <headerFooter>
    <oddHeader>&amp;L&amp;A</oddHeader>
    <oddFooter>&amp;R&amp;D,&amp;T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AA51"/>
  <sheetViews>
    <sheetView showGridLines="0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B10" sqref="B10"/>
    </sheetView>
  </sheetViews>
  <sheetFormatPr defaultColWidth="9.140625" defaultRowHeight="14.25" x14ac:dyDescent="0.2"/>
  <cols>
    <col min="1" max="1" width="42.140625" style="5" customWidth="1"/>
    <col min="2" max="25" width="10.7109375" style="5" customWidth="1"/>
    <col min="26" max="26" width="10.7109375" style="5" hidden="1" customWidth="1"/>
    <col min="27" max="27" width="14.7109375" style="5" customWidth="1"/>
    <col min="28" max="16384" width="9.140625" style="5"/>
  </cols>
  <sheetData>
    <row r="1" spans="1:27" ht="39.950000000000003" customHeight="1" thickBot="1" x14ac:dyDescent="0.25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25">
      <c r="A2" s="6">
        <v>44963</v>
      </c>
      <c r="B2" s="105">
        <v>1</v>
      </c>
      <c r="C2" s="106">
        <v>2</v>
      </c>
      <c r="D2" s="106">
        <v>3</v>
      </c>
      <c r="E2" s="106">
        <v>4</v>
      </c>
      <c r="F2" s="106">
        <v>5</v>
      </c>
      <c r="G2" s="106">
        <v>6</v>
      </c>
      <c r="H2" s="106">
        <v>7</v>
      </c>
      <c r="I2" s="106">
        <v>8</v>
      </c>
      <c r="J2" s="106">
        <v>9</v>
      </c>
      <c r="K2" s="106">
        <v>10</v>
      </c>
      <c r="L2" s="106">
        <v>11</v>
      </c>
      <c r="M2" s="106">
        <v>12</v>
      </c>
      <c r="N2" s="106">
        <v>13</v>
      </c>
      <c r="O2" s="106">
        <v>14</v>
      </c>
      <c r="P2" s="106">
        <v>15</v>
      </c>
      <c r="Q2" s="106">
        <v>16</v>
      </c>
      <c r="R2" s="106">
        <v>17</v>
      </c>
      <c r="S2" s="106">
        <v>18</v>
      </c>
      <c r="T2" s="106">
        <v>19</v>
      </c>
      <c r="U2" s="106">
        <v>20</v>
      </c>
      <c r="V2" s="106">
        <v>21</v>
      </c>
      <c r="W2" s="106">
        <v>22</v>
      </c>
      <c r="X2" s="106">
        <v>23</v>
      </c>
      <c r="Y2" s="107">
        <v>24</v>
      </c>
      <c r="Z2" s="108"/>
      <c r="AA2" s="109" t="s">
        <v>1</v>
      </c>
    </row>
    <row r="3" spans="1:27" ht="30" customHeight="1" thickBot="1" x14ac:dyDescent="0.25">
      <c r="A3" s="12" t="s">
        <v>36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>
        <v>5134.6810000000014</v>
      </c>
      <c r="C4" s="18">
        <v>4840.9320000000007</v>
      </c>
      <c r="D4" s="18">
        <v>4775.2219999999988</v>
      </c>
      <c r="E4" s="18">
        <v>4522.6370000000006</v>
      </c>
      <c r="F4" s="18">
        <v>4749.1330000000007</v>
      </c>
      <c r="G4" s="18">
        <v>5140.3700000000017</v>
      </c>
      <c r="H4" s="18">
        <v>5962.6640000000007</v>
      </c>
      <c r="I4" s="18">
        <v>7038.8509999999997</v>
      </c>
      <c r="J4" s="18">
        <v>7720.4929999999995</v>
      </c>
      <c r="K4" s="18">
        <v>7906.5180000000018</v>
      </c>
      <c r="L4" s="18">
        <v>8256.6819999999971</v>
      </c>
      <c r="M4" s="18">
        <v>8322.3600000000024</v>
      </c>
      <c r="N4" s="18">
        <v>8218.3860000000004</v>
      </c>
      <c r="O4" s="18">
        <v>7885.5610000000015</v>
      </c>
      <c r="P4" s="18">
        <v>7531.7350000000015</v>
      </c>
      <c r="Q4" s="18">
        <v>7385.6089999999995</v>
      </c>
      <c r="R4" s="18">
        <v>7857.9839999999986</v>
      </c>
      <c r="S4" s="18">
        <v>8232.5380000000005</v>
      </c>
      <c r="T4" s="18">
        <v>8479.4029999999966</v>
      </c>
      <c r="U4" s="18">
        <v>8304.6509999999998</v>
      </c>
      <c r="V4" s="18">
        <v>7700.31</v>
      </c>
      <c r="W4" s="18">
        <v>6992.5370000000012</v>
      </c>
      <c r="X4" s="18">
        <v>6568.6689999999999</v>
      </c>
      <c r="Y4" s="18">
        <v>6023.3579999999993</v>
      </c>
      <c r="Z4" s="19"/>
      <c r="AA4" s="20">
        <f>SUM(B4:Z4)</f>
        <v>165551.28400000001</v>
      </c>
    </row>
    <row r="5" spans="1:27" ht="24.95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5" customHeight="1" x14ac:dyDescent="0.2">
      <c r="A7" s="26" t="s">
        <v>3</v>
      </c>
      <c r="B7" s="27">
        <v>152.19999999999999</v>
      </c>
      <c r="C7" s="28">
        <v>143.72999999999999</v>
      </c>
      <c r="D7" s="28">
        <v>91.83</v>
      </c>
      <c r="E7" s="28">
        <v>88.26</v>
      </c>
      <c r="F7" s="28">
        <v>140.1</v>
      </c>
      <c r="G7" s="28">
        <v>148.93</v>
      </c>
      <c r="H7" s="28">
        <v>168</v>
      </c>
      <c r="I7" s="28">
        <v>200.65</v>
      </c>
      <c r="J7" s="28">
        <v>213.39</v>
      </c>
      <c r="K7" s="28">
        <v>179.34</v>
      </c>
      <c r="L7" s="28">
        <v>163.25</v>
      </c>
      <c r="M7" s="28">
        <v>155.94999999999999</v>
      </c>
      <c r="N7" s="28">
        <v>154.61000000000001</v>
      </c>
      <c r="O7" s="28">
        <v>152.12</v>
      </c>
      <c r="P7" s="28">
        <v>161.77000000000001</v>
      </c>
      <c r="Q7" s="28">
        <v>165.3</v>
      </c>
      <c r="R7" s="28">
        <v>181.8</v>
      </c>
      <c r="S7" s="28">
        <v>203.22</v>
      </c>
      <c r="T7" s="28">
        <v>218</v>
      </c>
      <c r="U7" s="28">
        <v>205.38</v>
      </c>
      <c r="V7" s="28">
        <v>186.21</v>
      </c>
      <c r="W7" s="28">
        <v>163.25</v>
      </c>
      <c r="X7" s="28">
        <v>154.1</v>
      </c>
      <c r="Y7" s="28">
        <v>159</v>
      </c>
      <c r="Z7" s="29"/>
      <c r="AA7" s="30">
        <f>IF(SUM(B7:Z7)&lt;&gt;0,AVERAGEIF(B7:Z7,"&lt;&gt;"""),"")</f>
        <v>164.59958333333336</v>
      </c>
    </row>
    <row r="8" spans="1:27" ht="24.95" customHeight="1" thickBot="1" x14ac:dyDescent="0.25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25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5" customHeight="1" x14ac:dyDescent="0.2">
      <c r="A10" s="40" t="s">
        <v>6</v>
      </c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0</v>
      </c>
    </row>
    <row r="11" spans="1:27" ht="24.95" customHeight="1" x14ac:dyDescent="0.2">
      <c r="A11" s="45" t="s">
        <v>7</v>
      </c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8"/>
      <c r="AA11" s="49">
        <f t="shared" si="0"/>
        <v>0</v>
      </c>
    </row>
    <row r="12" spans="1:27" ht="24.95" customHeight="1" x14ac:dyDescent="0.2">
      <c r="A12" s="50" t="s">
        <v>8</v>
      </c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3"/>
      <c r="AA12" s="54">
        <f t="shared" si="0"/>
        <v>0</v>
      </c>
    </row>
    <row r="13" spans="1:27" ht="24.95" customHeight="1" x14ac:dyDescent="0.2">
      <c r="A13" s="50" t="s">
        <v>9</v>
      </c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3"/>
      <c r="AA13" s="54">
        <f t="shared" si="0"/>
        <v>0</v>
      </c>
    </row>
    <row r="14" spans="1:27" ht="24.95" customHeight="1" x14ac:dyDescent="0.2">
      <c r="A14" s="55" t="s">
        <v>10</v>
      </c>
      <c r="B14" s="56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8"/>
      <c r="AA14" s="59">
        <f t="shared" si="0"/>
        <v>0</v>
      </c>
    </row>
    <row r="15" spans="1:27" ht="24.95" customHeight="1" x14ac:dyDescent="0.2">
      <c r="A15" s="55" t="s">
        <v>11</v>
      </c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8"/>
      <c r="AA15" s="59">
        <f t="shared" si="0"/>
        <v>0</v>
      </c>
    </row>
    <row r="16" spans="1:27" ht="30" customHeight="1" thickBot="1" x14ac:dyDescent="0.25">
      <c r="A16" s="60" t="s">
        <v>12</v>
      </c>
      <c r="B16" s="61">
        <f>IF(LEN(B$2)&gt;0,SUM(B10:B15),"")</f>
        <v>0</v>
      </c>
      <c r="C16" s="62">
        <f t="shared" ref="C16:Z16" si="1">IF(LEN(C$2)&gt;0,SUM(C10:C15),"")</f>
        <v>0</v>
      </c>
      <c r="D16" s="62">
        <f t="shared" si="1"/>
        <v>0</v>
      </c>
      <c r="E16" s="62">
        <f t="shared" si="1"/>
        <v>0</v>
      </c>
      <c r="F16" s="62">
        <f t="shared" si="1"/>
        <v>0</v>
      </c>
      <c r="G16" s="62">
        <f t="shared" si="1"/>
        <v>0</v>
      </c>
      <c r="H16" s="62">
        <f t="shared" si="1"/>
        <v>0</v>
      </c>
      <c r="I16" s="62">
        <f t="shared" si="1"/>
        <v>0</v>
      </c>
      <c r="J16" s="62">
        <f t="shared" si="1"/>
        <v>0</v>
      </c>
      <c r="K16" s="62">
        <f t="shared" si="1"/>
        <v>0</v>
      </c>
      <c r="L16" s="62">
        <f t="shared" si="1"/>
        <v>0</v>
      </c>
      <c r="M16" s="62">
        <f t="shared" si="1"/>
        <v>0</v>
      </c>
      <c r="N16" s="62">
        <f t="shared" si="1"/>
        <v>0</v>
      </c>
      <c r="O16" s="62">
        <f t="shared" si="1"/>
        <v>0</v>
      </c>
      <c r="P16" s="62">
        <f t="shared" si="1"/>
        <v>0</v>
      </c>
      <c r="Q16" s="62">
        <f t="shared" si="1"/>
        <v>0</v>
      </c>
      <c r="R16" s="62">
        <f t="shared" si="1"/>
        <v>0</v>
      </c>
      <c r="S16" s="62">
        <f t="shared" si="1"/>
        <v>0</v>
      </c>
      <c r="T16" s="62">
        <f t="shared" si="1"/>
        <v>0</v>
      </c>
      <c r="U16" s="62">
        <f t="shared" si="1"/>
        <v>0</v>
      </c>
      <c r="V16" s="62">
        <f t="shared" si="1"/>
        <v>0</v>
      </c>
      <c r="W16" s="62">
        <f t="shared" si="1"/>
        <v>0</v>
      </c>
      <c r="X16" s="62">
        <f t="shared" si="1"/>
        <v>0</v>
      </c>
      <c r="Y16" s="62">
        <f t="shared" si="1"/>
        <v>0</v>
      </c>
      <c r="Z16" s="63" t="str">
        <f t="shared" si="1"/>
        <v/>
      </c>
      <c r="AA16" s="64">
        <f>SUM(AA10:AA15)</f>
        <v>0</v>
      </c>
    </row>
    <row r="17" spans="1:27" ht="18" customHeight="1" thickBot="1" x14ac:dyDescent="0.25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25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5" customHeight="1" x14ac:dyDescent="0.2">
      <c r="A19" s="70" t="s">
        <v>14</v>
      </c>
      <c r="B19" s="71">
        <v>786.29499999999996</v>
      </c>
      <c r="C19" s="72">
        <v>706.30399999999997</v>
      </c>
      <c r="D19" s="72">
        <v>695.31399999999996</v>
      </c>
      <c r="E19" s="72">
        <v>689.28700000000003</v>
      </c>
      <c r="F19" s="72">
        <v>712.3</v>
      </c>
      <c r="G19" s="72">
        <v>796.31399999999996</v>
      </c>
      <c r="H19" s="72">
        <v>821.31100000000004</v>
      </c>
      <c r="I19" s="72">
        <v>822.30899999999997</v>
      </c>
      <c r="J19" s="72">
        <v>797.33399999999995</v>
      </c>
      <c r="K19" s="72">
        <v>805.33899999999994</v>
      </c>
      <c r="L19" s="72">
        <v>806.32500000000005</v>
      </c>
      <c r="M19" s="72">
        <v>802.34199999999998</v>
      </c>
      <c r="N19" s="72">
        <v>786.36199999999997</v>
      </c>
      <c r="O19" s="72">
        <v>749.30700000000002</v>
      </c>
      <c r="P19" s="72">
        <v>743.30099999999993</v>
      </c>
      <c r="Q19" s="72">
        <v>737.322</v>
      </c>
      <c r="R19" s="72">
        <v>754.32899999999995</v>
      </c>
      <c r="S19" s="72">
        <v>743.322</v>
      </c>
      <c r="T19" s="72">
        <v>734.33299999999997</v>
      </c>
      <c r="U19" s="72">
        <v>708.32500000000005</v>
      </c>
      <c r="V19" s="72">
        <v>718.31700000000001</v>
      </c>
      <c r="W19" s="72">
        <v>737.33100000000002</v>
      </c>
      <c r="X19" s="72">
        <v>822.34199999999998</v>
      </c>
      <c r="Y19" s="72">
        <v>835.31500000000005</v>
      </c>
      <c r="Z19" s="73"/>
      <c r="AA19" s="74">
        <f t="shared" ref="AA19:AA24" si="2">SUM(B19:Z19)</f>
        <v>18310.68</v>
      </c>
    </row>
    <row r="20" spans="1:27" ht="24.95" customHeight="1" x14ac:dyDescent="0.2">
      <c r="A20" s="75" t="s">
        <v>15</v>
      </c>
      <c r="B20" s="76">
        <v>716.04899999999998</v>
      </c>
      <c r="C20" s="77">
        <v>726.39199999999994</v>
      </c>
      <c r="D20" s="77">
        <v>727.79300000000001</v>
      </c>
      <c r="E20" s="77">
        <v>740.09699999999998</v>
      </c>
      <c r="F20" s="77">
        <v>794.1669999999998</v>
      </c>
      <c r="G20" s="77">
        <v>893.09399999999994</v>
      </c>
      <c r="H20" s="77">
        <v>1101.271</v>
      </c>
      <c r="I20" s="77">
        <v>1299.252</v>
      </c>
      <c r="J20" s="77">
        <v>1342.896</v>
      </c>
      <c r="K20" s="77">
        <v>1370.511</v>
      </c>
      <c r="L20" s="77">
        <v>1364.3839999999998</v>
      </c>
      <c r="M20" s="77">
        <v>1348.6420000000001</v>
      </c>
      <c r="N20" s="77">
        <v>1329.4479999999999</v>
      </c>
      <c r="O20" s="77">
        <v>1295.5079999999998</v>
      </c>
      <c r="P20" s="77">
        <v>1217.7519999999997</v>
      </c>
      <c r="Q20" s="77">
        <v>1205.6499999999999</v>
      </c>
      <c r="R20" s="77">
        <v>1164.8719999999998</v>
      </c>
      <c r="S20" s="77">
        <v>1161.1130000000001</v>
      </c>
      <c r="T20" s="77">
        <v>1116.971</v>
      </c>
      <c r="U20" s="77">
        <v>1077.8210000000001</v>
      </c>
      <c r="V20" s="77">
        <v>984.95800000000008</v>
      </c>
      <c r="W20" s="77">
        <v>911.53099999999995</v>
      </c>
      <c r="X20" s="77">
        <v>876.53499999999997</v>
      </c>
      <c r="Y20" s="77">
        <v>849.23699999999997</v>
      </c>
      <c r="Z20" s="78"/>
      <c r="AA20" s="79">
        <f t="shared" si="2"/>
        <v>25615.944000000003</v>
      </c>
    </row>
    <row r="21" spans="1:27" ht="24.95" customHeight="1" x14ac:dyDescent="0.2">
      <c r="A21" s="75" t="s">
        <v>16</v>
      </c>
      <c r="B21" s="80">
        <v>2591.8369999999995</v>
      </c>
      <c r="C21" s="81">
        <v>2589.136</v>
      </c>
      <c r="D21" s="81">
        <v>2480.415</v>
      </c>
      <c r="E21" s="81">
        <v>2405.2529999999997</v>
      </c>
      <c r="F21" s="81">
        <v>2457.1660000000002</v>
      </c>
      <c r="G21" s="81">
        <v>2810.4619999999995</v>
      </c>
      <c r="H21" s="81">
        <v>3424.5819999999999</v>
      </c>
      <c r="I21" s="81">
        <v>4034.39</v>
      </c>
      <c r="J21" s="81">
        <v>4476.3630000000003</v>
      </c>
      <c r="K21" s="81">
        <v>4736.7680000000009</v>
      </c>
      <c r="L21" s="81">
        <v>4842.8730000000005</v>
      </c>
      <c r="M21" s="81">
        <v>4872.2760000000017</v>
      </c>
      <c r="N21" s="81">
        <v>4777.9760000000006</v>
      </c>
      <c r="O21" s="81">
        <v>4594.5460000000003</v>
      </c>
      <c r="P21" s="81">
        <v>4642.3820000000005</v>
      </c>
      <c r="Q21" s="81">
        <v>4704.6370000000006</v>
      </c>
      <c r="R21" s="81">
        <v>4758.2830000000004</v>
      </c>
      <c r="S21" s="81">
        <v>5252.2030000000004</v>
      </c>
      <c r="T21" s="81">
        <v>5332.6990000000014</v>
      </c>
      <c r="U21" s="81">
        <v>5257.5049999999992</v>
      </c>
      <c r="V21" s="81">
        <v>4810.5349999999999</v>
      </c>
      <c r="W21" s="81">
        <v>4247.1750000000002</v>
      </c>
      <c r="X21" s="81">
        <v>3755.791999999999</v>
      </c>
      <c r="Y21" s="81">
        <v>3258.806</v>
      </c>
      <c r="Z21" s="78"/>
      <c r="AA21" s="79">
        <f t="shared" si="2"/>
        <v>97114.060000000027</v>
      </c>
    </row>
    <row r="22" spans="1:27" ht="24.95" customHeight="1" x14ac:dyDescent="0.2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0</v>
      </c>
    </row>
    <row r="23" spans="1:27" ht="24.95" customHeight="1" x14ac:dyDescent="0.2">
      <c r="A23" s="85" t="s">
        <v>18</v>
      </c>
      <c r="B23" s="77">
        <v>152</v>
      </c>
      <c r="C23" s="77">
        <v>138</v>
      </c>
      <c r="D23" s="77">
        <v>132</v>
      </c>
      <c r="E23" s="77">
        <v>125</v>
      </c>
      <c r="F23" s="77">
        <v>125.5</v>
      </c>
      <c r="G23" s="77">
        <v>126.5</v>
      </c>
      <c r="H23" s="77">
        <v>155.5</v>
      </c>
      <c r="I23" s="77">
        <v>163</v>
      </c>
      <c r="J23" s="77">
        <v>154</v>
      </c>
      <c r="K23" s="77">
        <v>157.5</v>
      </c>
      <c r="L23" s="77">
        <v>183.5</v>
      </c>
      <c r="M23" s="77">
        <v>222.5</v>
      </c>
      <c r="N23" s="77">
        <v>217</v>
      </c>
      <c r="O23" s="77">
        <v>174</v>
      </c>
      <c r="P23" s="77">
        <v>182.5</v>
      </c>
      <c r="Q23" s="77">
        <v>184</v>
      </c>
      <c r="R23" s="77">
        <v>228.5</v>
      </c>
      <c r="S23" s="77">
        <v>239.5</v>
      </c>
      <c r="T23" s="77">
        <v>253.5</v>
      </c>
      <c r="U23" s="77">
        <v>248</v>
      </c>
      <c r="V23" s="77">
        <v>226.5</v>
      </c>
      <c r="W23" s="77">
        <v>166.5</v>
      </c>
      <c r="X23" s="77">
        <v>164</v>
      </c>
      <c r="Y23" s="77">
        <v>150</v>
      </c>
      <c r="Z23" s="77"/>
      <c r="AA23" s="79">
        <f t="shared" si="2"/>
        <v>4269</v>
      </c>
    </row>
    <row r="24" spans="1:27" ht="24.95" customHeight="1" x14ac:dyDescent="0.2">
      <c r="A24" s="85" t="s">
        <v>19</v>
      </c>
      <c r="B24" s="77">
        <v>242.00000000000003</v>
      </c>
      <c r="C24" s="77">
        <v>229.00000000000003</v>
      </c>
      <c r="D24" s="77">
        <v>218.99999999999997</v>
      </c>
      <c r="E24" s="77">
        <v>215.99999999999997</v>
      </c>
      <c r="F24" s="77">
        <v>222.99999999999997</v>
      </c>
      <c r="G24" s="77">
        <v>253</v>
      </c>
      <c r="H24" s="77">
        <v>304</v>
      </c>
      <c r="I24" s="77">
        <v>336</v>
      </c>
      <c r="J24" s="77">
        <v>351.99999999999994</v>
      </c>
      <c r="K24" s="77">
        <v>360</v>
      </c>
      <c r="L24" s="77">
        <v>365</v>
      </c>
      <c r="M24" s="77">
        <v>370.00000000000006</v>
      </c>
      <c r="N24" s="77">
        <v>368.00000000000006</v>
      </c>
      <c r="O24" s="77">
        <v>350.00000000000006</v>
      </c>
      <c r="P24" s="77">
        <v>340</v>
      </c>
      <c r="Q24" s="77">
        <v>344.99999999999994</v>
      </c>
      <c r="R24" s="77">
        <v>372</v>
      </c>
      <c r="S24" s="77">
        <v>417</v>
      </c>
      <c r="T24" s="77">
        <v>440</v>
      </c>
      <c r="U24" s="77">
        <v>430</v>
      </c>
      <c r="V24" s="77">
        <v>400</v>
      </c>
      <c r="W24" s="77">
        <v>370.00000000000006</v>
      </c>
      <c r="X24" s="77">
        <v>350.00000000000006</v>
      </c>
      <c r="Y24" s="77">
        <v>330</v>
      </c>
      <c r="Z24" s="77"/>
      <c r="AA24" s="79">
        <f t="shared" si="2"/>
        <v>7981</v>
      </c>
    </row>
    <row r="25" spans="1:27" ht="30" customHeight="1" thickBot="1" x14ac:dyDescent="0.25">
      <c r="A25" s="86" t="s">
        <v>20</v>
      </c>
      <c r="B25" s="87">
        <f t="shared" ref="B25:AA25" si="3">SUM(B19:B24)</f>
        <v>4488.1809999999996</v>
      </c>
      <c r="C25" s="88">
        <f t="shared" si="3"/>
        <v>4388.8320000000003</v>
      </c>
      <c r="D25" s="88">
        <f t="shared" si="3"/>
        <v>4254.5219999999999</v>
      </c>
      <c r="E25" s="88">
        <f t="shared" si="3"/>
        <v>4175.6369999999997</v>
      </c>
      <c r="F25" s="88">
        <f t="shared" si="3"/>
        <v>4312.1329999999998</v>
      </c>
      <c r="G25" s="88">
        <f t="shared" si="3"/>
        <v>4879.369999999999</v>
      </c>
      <c r="H25" s="88">
        <f t="shared" si="3"/>
        <v>5806.6639999999998</v>
      </c>
      <c r="I25" s="88">
        <f t="shared" si="3"/>
        <v>6654.9509999999991</v>
      </c>
      <c r="J25" s="88">
        <f t="shared" si="3"/>
        <v>7122.5930000000008</v>
      </c>
      <c r="K25" s="88">
        <f t="shared" si="3"/>
        <v>7430.1180000000004</v>
      </c>
      <c r="L25" s="88">
        <f t="shared" si="3"/>
        <v>7562.0820000000003</v>
      </c>
      <c r="M25" s="88">
        <f t="shared" si="3"/>
        <v>7615.760000000002</v>
      </c>
      <c r="N25" s="88">
        <f t="shared" si="3"/>
        <v>7478.7860000000001</v>
      </c>
      <c r="O25" s="88">
        <f t="shared" si="3"/>
        <v>7163.3609999999999</v>
      </c>
      <c r="P25" s="88">
        <f t="shared" si="3"/>
        <v>7125.9350000000004</v>
      </c>
      <c r="Q25" s="88">
        <f t="shared" si="3"/>
        <v>7176.6090000000004</v>
      </c>
      <c r="R25" s="88">
        <f t="shared" si="3"/>
        <v>7277.9840000000004</v>
      </c>
      <c r="S25" s="88">
        <f t="shared" si="3"/>
        <v>7813.1380000000008</v>
      </c>
      <c r="T25" s="88">
        <f t="shared" si="3"/>
        <v>7877.5030000000015</v>
      </c>
      <c r="U25" s="88">
        <f t="shared" si="3"/>
        <v>7721.6509999999998</v>
      </c>
      <c r="V25" s="88">
        <f t="shared" si="3"/>
        <v>7140.3099999999995</v>
      </c>
      <c r="W25" s="88">
        <f t="shared" si="3"/>
        <v>6432.5370000000003</v>
      </c>
      <c r="X25" s="88">
        <f t="shared" si="3"/>
        <v>5968.668999999999</v>
      </c>
      <c r="Y25" s="88">
        <f t="shared" si="3"/>
        <v>5423.3580000000002</v>
      </c>
      <c r="Z25" s="89">
        <f t="shared" si="3"/>
        <v>0</v>
      </c>
      <c r="AA25" s="90">
        <f t="shared" si="3"/>
        <v>153290.68400000004</v>
      </c>
    </row>
    <row r="26" spans="1:27" ht="18" customHeight="1" thickBot="1" x14ac:dyDescent="0.25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25">
      <c r="A27" s="69" t="s">
        <v>37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5" customHeight="1" x14ac:dyDescent="0.2">
      <c r="A28" s="70" t="s">
        <v>22</v>
      </c>
      <c r="B28" s="71">
        <v>394</v>
      </c>
      <c r="C28" s="72">
        <v>367</v>
      </c>
      <c r="D28" s="72">
        <v>351</v>
      </c>
      <c r="E28" s="72">
        <v>342</v>
      </c>
      <c r="F28" s="72">
        <v>349.5</v>
      </c>
      <c r="G28" s="72">
        <v>380.5</v>
      </c>
      <c r="H28" s="72">
        <v>459.5</v>
      </c>
      <c r="I28" s="72">
        <v>499</v>
      </c>
      <c r="J28" s="72">
        <v>506</v>
      </c>
      <c r="K28" s="72">
        <v>517.5</v>
      </c>
      <c r="L28" s="72">
        <v>548.5</v>
      </c>
      <c r="M28" s="72">
        <v>592.5</v>
      </c>
      <c r="N28" s="72">
        <v>617</v>
      </c>
      <c r="O28" s="72">
        <v>556</v>
      </c>
      <c r="P28" s="72">
        <v>554.5</v>
      </c>
      <c r="Q28" s="72">
        <v>529</v>
      </c>
      <c r="R28" s="72">
        <v>600.5</v>
      </c>
      <c r="S28" s="72">
        <v>656.5</v>
      </c>
      <c r="T28" s="72">
        <v>693.5</v>
      </c>
      <c r="U28" s="72">
        <v>678</v>
      </c>
      <c r="V28" s="72">
        <v>626.5</v>
      </c>
      <c r="W28" s="72">
        <v>536.5</v>
      </c>
      <c r="X28" s="72">
        <v>514</v>
      </c>
      <c r="Y28" s="72">
        <v>480</v>
      </c>
      <c r="Z28" s="73"/>
      <c r="AA28" s="74">
        <f>SUM(B28:Z28)</f>
        <v>12349</v>
      </c>
    </row>
    <row r="29" spans="1:27" ht="24.95" customHeight="1" x14ac:dyDescent="0.2">
      <c r="A29" s="75" t="s">
        <v>23</v>
      </c>
      <c r="B29" s="76">
        <v>4364.1809999999996</v>
      </c>
      <c r="C29" s="77">
        <v>4307.8320000000003</v>
      </c>
      <c r="D29" s="77">
        <v>4219.5219999999999</v>
      </c>
      <c r="E29" s="77">
        <v>4180.6369999999997</v>
      </c>
      <c r="F29" s="77">
        <v>4253.6329999999998</v>
      </c>
      <c r="G29" s="77">
        <v>4759.87</v>
      </c>
      <c r="H29" s="77">
        <v>5503.1639999999998</v>
      </c>
      <c r="I29" s="77">
        <v>6289.951</v>
      </c>
      <c r="J29" s="77">
        <v>6817.5929999999998</v>
      </c>
      <c r="K29" s="77">
        <v>7203.6180000000004</v>
      </c>
      <c r="L29" s="77">
        <v>7386.5820000000003</v>
      </c>
      <c r="M29" s="77">
        <v>7422.26</v>
      </c>
      <c r="N29" s="77">
        <v>7235.7860000000001</v>
      </c>
      <c r="O29" s="77">
        <v>7003.3609999999999</v>
      </c>
      <c r="P29" s="77">
        <v>6909.4350000000004</v>
      </c>
      <c r="Q29" s="77">
        <v>6856.6090000000004</v>
      </c>
      <c r="R29" s="77">
        <v>6757.4840000000004</v>
      </c>
      <c r="S29" s="77">
        <v>7274.6379999999999</v>
      </c>
      <c r="T29" s="77">
        <v>7293.0029999999997</v>
      </c>
      <c r="U29" s="77">
        <v>7126.6509999999998</v>
      </c>
      <c r="V29" s="77">
        <v>6573.81</v>
      </c>
      <c r="W29" s="77">
        <v>5956.0370000000003</v>
      </c>
      <c r="X29" s="77">
        <v>5554.6689999999999</v>
      </c>
      <c r="Y29" s="77">
        <v>5043.3580000000002</v>
      </c>
      <c r="Z29" s="78"/>
      <c r="AA29" s="79">
        <f>SUM(B29:Z29)</f>
        <v>146293.68400000001</v>
      </c>
    </row>
    <row r="30" spans="1:27" ht="24.95" customHeight="1" x14ac:dyDescent="0.2">
      <c r="A30" s="82" t="s">
        <v>24</v>
      </c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3"/>
      <c r="AA30" s="84">
        <f>SUM(B30:Z30)</f>
        <v>0</v>
      </c>
    </row>
    <row r="31" spans="1:27" ht="30" customHeight="1" thickBot="1" x14ac:dyDescent="0.25">
      <c r="A31" s="60" t="s">
        <v>38</v>
      </c>
      <c r="B31" s="61">
        <f t="shared" ref="B31:AA31" si="4">SUM(B28:B30)</f>
        <v>4758.1809999999996</v>
      </c>
      <c r="C31" s="62">
        <f t="shared" si="4"/>
        <v>4674.8320000000003</v>
      </c>
      <c r="D31" s="62">
        <f t="shared" si="4"/>
        <v>4570.5219999999999</v>
      </c>
      <c r="E31" s="62">
        <f t="shared" si="4"/>
        <v>4522.6369999999997</v>
      </c>
      <c r="F31" s="62">
        <f t="shared" si="4"/>
        <v>4603.1329999999998</v>
      </c>
      <c r="G31" s="62">
        <f t="shared" si="4"/>
        <v>5140.37</v>
      </c>
      <c r="H31" s="62">
        <f t="shared" si="4"/>
        <v>5962.6639999999998</v>
      </c>
      <c r="I31" s="62">
        <f t="shared" si="4"/>
        <v>6788.951</v>
      </c>
      <c r="J31" s="62">
        <f t="shared" si="4"/>
        <v>7323.5929999999998</v>
      </c>
      <c r="K31" s="62">
        <f t="shared" si="4"/>
        <v>7721.1180000000004</v>
      </c>
      <c r="L31" s="62">
        <f t="shared" si="4"/>
        <v>7935.0820000000003</v>
      </c>
      <c r="M31" s="62">
        <f t="shared" si="4"/>
        <v>8014.76</v>
      </c>
      <c r="N31" s="62">
        <f t="shared" si="4"/>
        <v>7852.7860000000001</v>
      </c>
      <c r="O31" s="62">
        <f t="shared" si="4"/>
        <v>7559.3609999999999</v>
      </c>
      <c r="P31" s="62">
        <f t="shared" si="4"/>
        <v>7463.9350000000004</v>
      </c>
      <c r="Q31" s="62">
        <f t="shared" si="4"/>
        <v>7385.6090000000004</v>
      </c>
      <c r="R31" s="62">
        <f t="shared" si="4"/>
        <v>7357.9840000000004</v>
      </c>
      <c r="S31" s="62">
        <f t="shared" si="4"/>
        <v>7931.1379999999999</v>
      </c>
      <c r="T31" s="62">
        <f t="shared" si="4"/>
        <v>7986.5029999999997</v>
      </c>
      <c r="U31" s="62">
        <f t="shared" si="4"/>
        <v>7804.6509999999998</v>
      </c>
      <c r="V31" s="62">
        <f t="shared" si="4"/>
        <v>7200.31</v>
      </c>
      <c r="W31" s="62">
        <f t="shared" si="4"/>
        <v>6492.5370000000003</v>
      </c>
      <c r="X31" s="62">
        <f t="shared" si="4"/>
        <v>6068.6689999999999</v>
      </c>
      <c r="Y31" s="62">
        <f t="shared" si="4"/>
        <v>5523.3580000000002</v>
      </c>
      <c r="Z31" s="63">
        <f t="shared" si="4"/>
        <v>0</v>
      </c>
      <c r="AA31" s="64">
        <f t="shared" si="4"/>
        <v>158642.68400000001</v>
      </c>
    </row>
    <row r="32" spans="1:27" ht="18" customHeight="1" thickBot="1" x14ac:dyDescent="0.25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25">
      <c r="A33" s="69" t="s">
        <v>39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5" customHeight="1" x14ac:dyDescent="0.2">
      <c r="A34" s="70" t="s">
        <v>40</v>
      </c>
      <c r="B34" s="94">
        <v>126</v>
      </c>
      <c r="C34" s="95">
        <v>117</v>
      </c>
      <c r="D34" s="95">
        <v>155</v>
      </c>
      <c r="E34" s="95">
        <v>156</v>
      </c>
      <c r="F34" s="95">
        <v>130</v>
      </c>
      <c r="G34" s="95">
        <v>105</v>
      </c>
      <c r="H34" s="95">
        <v>90</v>
      </c>
      <c r="I34" s="95">
        <v>20</v>
      </c>
      <c r="J34" s="95">
        <v>71</v>
      </c>
      <c r="K34" s="95">
        <v>87</v>
      </c>
      <c r="L34" s="95">
        <v>86</v>
      </c>
      <c r="M34" s="95">
        <v>86</v>
      </c>
      <c r="N34" s="95">
        <v>90</v>
      </c>
      <c r="O34" s="95">
        <v>89</v>
      </c>
      <c r="P34" s="95">
        <v>36</v>
      </c>
      <c r="Q34" s="95">
        <v>36</v>
      </c>
      <c r="R34" s="95">
        <v>21</v>
      </c>
      <c r="S34" s="95">
        <v>59</v>
      </c>
      <c r="T34" s="95">
        <v>50</v>
      </c>
      <c r="U34" s="95">
        <v>24</v>
      </c>
      <c r="V34" s="95">
        <v>1</v>
      </c>
      <c r="W34" s="95">
        <v>1</v>
      </c>
      <c r="X34" s="95">
        <v>41</v>
      </c>
      <c r="Y34" s="95">
        <v>41</v>
      </c>
      <c r="Z34" s="96"/>
      <c r="AA34" s="74">
        <f t="shared" ref="AA34:AA39" si="5">SUM(B34:Z34)</f>
        <v>1718</v>
      </c>
    </row>
    <row r="35" spans="1:27" ht="24.95" customHeight="1" x14ac:dyDescent="0.2">
      <c r="A35" s="97" t="s">
        <v>41</v>
      </c>
      <c r="B35" s="98">
        <v>144</v>
      </c>
      <c r="C35" s="99">
        <v>169</v>
      </c>
      <c r="D35" s="99">
        <v>161</v>
      </c>
      <c r="E35" s="99">
        <v>191</v>
      </c>
      <c r="F35" s="99">
        <v>161</v>
      </c>
      <c r="G35" s="99">
        <v>156</v>
      </c>
      <c r="H35" s="99">
        <v>66</v>
      </c>
      <c r="I35" s="99">
        <v>114</v>
      </c>
      <c r="J35" s="99">
        <v>130</v>
      </c>
      <c r="K35" s="99">
        <v>135</v>
      </c>
      <c r="L35" s="99">
        <v>164</v>
      </c>
      <c r="M35" s="99">
        <v>170</v>
      </c>
      <c r="N35" s="99">
        <v>141</v>
      </c>
      <c r="O35" s="99">
        <v>164</v>
      </c>
      <c r="P35" s="99">
        <v>159</v>
      </c>
      <c r="Q35" s="99">
        <v>173</v>
      </c>
      <c r="R35" s="99">
        <v>59</v>
      </c>
      <c r="S35" s="99">
        <v>59</v>
      </c>
      <c r="T35" s="99">
        <v>59</v>
      </c>
      <c r="U35" s="99">
        <v>59</v>
      </c>
      <c r="V35" s="99">
        <v>59</v>
      </c>
      <c r="W35" s="99">
        <v>59</v>
      </c>
      <c r="X35" s="99">
        <v>59</v>
      </c>
      <c r="Y35" s="99">
        <v>59</v>
      </c>
      <c r="Z35" s="100"/>
      <c r="AA35" s="79">
        <f t="shared" si="5"/>
        <v>2870</v>
      </c>
    </row>
    <row r="36" spans="1:27" ht="24.95" customHeight="1" x14ac:dyDescent="0.2">
      <c r="A36" s="97" t="s">
        <v>42</v>
      </c>
      <c r="B36" s="98"/>
      <c r="C36" s="99"/>
      <c r="D36" s="99"/>
      <c r="E36" s="99"/>
      <c r="F36" s="99">
        <v>146</v>
      </c>
      <c r="G36" s="99"/>
      <c r="H36" s="99"/>
      <c r="I36" s="99"/>
      <c r="J36" s="99">
        <v>228.9</v>
      </c>
      <c r="K36" s="99">
        <v>136.19999999999999</v>
      </c>
      <c r="L36" s="99">
        <v>321.60000000000002</v>
      </c>
      <c r="M36" s="99">
        <v>307.60000000000002</v>
      </c>
      <c r="N36" s="99">
        <v>365.6</v>
      </c>
      <c r="O36" s="99">
        <v>326.2</v>
      </c>
      <c r="P36" s="99">
        <v>67.8</v>
      </c>
      <c r="Q36" s="99"/>
      <c r="R36" s="99"/>
      <c r="S36" s="99"/>
      <c r="T36" s="99"/>
      <c r="U36" s="99"/>
      <c r="V36" s="99"/>
      <c r="W36" s="99"/>
      <c r="X36" s="99"/>
      <c r="Y36" s="99"/>
      <c r="Z36" s="100"/>
      <c r="AA36" s="79">
        <f t="shared" si="5"/>
        <v>1899.9</v>
      </c>
    </row>
    <row r="37" spans="1:27" ht="24.95" customHeight="1" x14ac:dyDescent="0.2">
      <c r="A37" s="97" t="s">
        <v>43</v>
      </c>
      <c r="B37" s="98"/>
      <c r="C37" s="99"/>
      <c r="D37" s="99"/>
      <c r="E37" s="99"/>
      <c r="F37" s="99"/>
      <c r="G37" s="99"/>
      <c r="H37" s="99"/>
      <c r="I37" s="99"/>
      <c r="J37" s="99"/>
      <c r="K37" s="99">
        <v>69</v>
      </c>
      <c r="L37" s="99">
        <v>123</v>
      </c>
      <c r="M37" s="99">
        <v>143</v>
      </c>
      <c r="N37" s="99">
        <v>143</v>
      </c>
      <c r="O37" s="99">
        <v>143</v>
      </c>
      <c r="P37" s="99">
        <v>143</v>
      </c>
      <c r="Q37" s="99"/>
      <c r="R37" s="99"/>
      <c r="S37" s="99"/>
      <c r="T37" s="99"/>
      <c r="U37" s="99"/>
      <c r="V37" s="99"/>
      <c r="W37" s="99"/>
      <c r="X37" s="99"/>
      <c r="Y37" s="99"/>
      <c r="Z37" s="100"/>
      <c r="AA37" s="79">
        <f t="shared" si="5"/>
        <v>764</v>
      </c>
    </row>
    <row r="38" spans="1:27" ht="24.95" customHeight="1" x14ac:dyDescent="0.2">
      <c r="A38" s="97" t="s">
        <v>44</v>
      </c>
      <c r="B38" s="98">
        <v>376.5</v>
      </c>
      <c r="C38" s="99">
        <v>166.1</v>
      </c>
      <c r="D38" s="99">
        <v>204.7</v>
      </c>
      <c r="E38" s="99"/>
      <c r="F38" s="99"/>
      <c r="G38" s="99"/>
      <c r="H38" s="99"/>
      <c r="I38" s="99">
        <v>249.9</v>
      </c>
      <c r="J38" s="99">
        <v>168</v>
      </c>
      <c r="K38" s="99">
        <v>49.2</v>
      </c>
      <c r="L38" s="99"/>
      <c r="M38" s="99"/>
      <c r="N38" s="99"/>
      <c r="O38" s="99"/>
      <c r="P38" s="99"/>
      <c r="Q38" s="99"/>
      <c r="R38" s="99">
        <v>500</v>
      </c>
      <c r="S38" s="99">
        <v>301.39999999999998</v>
      </c>
      <c r="T38" s="99">
        <v>492.9</v>
      </c>
      <c r="U38" s="99">
        <v>500</v>
      </c>
      <c r="V38" s="99">
        <v>500</v>
      </c>
      <c r="W38" s="99">
        <v>500</v>
      </c>
      <c r="X38" s="99">
        <v>500</v>
      </c>
      <c r="Y38" s="99">
        <v>500</v>
      </c>
      <c r="Z38" s="100"/>
      <c r="AA38" s="79">
        <f t="shared" si="5"/>
        <v>5008.7</v>
      </c>
    </row>
    <row r="39" spans="1:27" ht="30" customHeight="1" thickBot="1" x14ac:dyDescent="0.25">
      <c r="A39" s="86" t="s">
        <v>45</v>
      </c>
      <c r="B39" s="87">
        <f t="shared" ref="B39:Z39" si="6">SUM(B34:B38)</f>
        <v>646.5</v>
      </c>
      <c r="C39" s="88">
        <f t="shared" si="6"/>
        <v>452.1</v>
      </c>
      <c r="D39" s="88">
        <f t="shared" si="6"/>
        <v>520.70000000000005</v>
      </c>
      <c r="E39" s="88">
        <f t="shared" si="6"/>
        <v>347</v>
      </c>
      <c r="F39" s="88">
        <f t="shared" si="6"/>
        <v>437</v>
      </c>
      <c r="G39" s="88">
        <f t="shared" si="6"/>
        <v>261</v>
      </c>
      <c r="H39" s="88">
        <f t="shared" si="6"/>
        <v>156</v>
      </c>
      <c r="I39" s="88">
        <f t="shared" si="6"/>
        <v>383.9</v>
      </c>
      <c r="J39" s="88">
        <f t="shared" si="6"/>
        <v>597.9</v>
      </c>
      <c r="K39" s="88">
        <f t="shared" si="6"/>
        <v>476.4</v>
      </c>
      <c r="L39" s="88">
        <f t="shared" si="6"/>
        <v>694.6</v>
      </c>
      <c r="M39" s="88">
        <f t="shared" si="6"/>
        <v>706.6</v>
      </c>
      <c r="N39" s="88">
        <f t="shared" si="6"/>
        <v>739.6</v>
      </c>
      <c r="O39" s="88">
        <f t="shared" si="6"/>
        <v>722.2</v>
      </c>
      <c r="P39" s="88">
        <f t="shared" si="6"/>
        <v>405.8</v>
      </c>
      <c r="Q39" s="88">
        <f t="shared" si="6"/>
        <v>209</v>
      </c>
      <c r="R39" s="88">
        <f t="shared" si="6"/>
        <v>580</v>
      </c>
      <c r="S39" s="88">
        <f t="shared" si="6"/>
        <v>419.4</v>
      </c>
      <c r="T39" s="88">
        <f t="shared" si="6"/>
        <v>601.9</v>
      </c>
      <c r="U39" s="88">
        <f t="shared" si="6"/>
        <v>583</v>
      </c>
      <c r="V39" s="88">
        <f t="shared" si="6"/>
        <v>560</v>
      </c>
      <c r="W39" s="88">
        <f t="shared" si="6"/>
        <v>560</v>
      </c>
      <c r="X39" s="88">
        <f t="shared" si="6"/>
        <v>600</v>
      </c>
      <c r="Y39" s="88">
        <f t="shared" si="6"/>
        <v>600</v>
      </c>
      <c r="Z39" s="89">
        <f t="shared" si="6"/>
        <v>0</v>
      </c>
      <c r="AA39" s="90">
        <f t="shared" si="5"/>
        <v>12260.6</v>
      </c>
    </row>
    <row r="40" spans="1:27" ht="18" customHeight="1" thickBo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25">
      <c r="A41" s="69" t="s">
        <v>46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5" customHeight="1" x14ac:dyDescent="0.2">
      <c r="A42" s="70" t="s">
        <v>40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5" customHeight="1" x14ac:dyDescent="0.2">
      <c r="A43" s="97" t="s">
        <v>41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5" customHeight="1" x14ac:dyDescent="0.2">
      <c r="A44" s="97" t="s">
        <v>42</v>
      </c>
      <c r="B44" s="98"/>
      <c r="C44" s="99"/>
      <c r="D44" s="99"/>
      <c r="E44" s="99"/>
      <c r="F44" s="99">
        <v>146</v>
      </c>
      <c r="G44" s="99"/>
      <c r="H44" s="99"/>
      <c r="I44" s="99"/>
      <c r="J44" s="99">
        <v>228.9</v>
      </c>
      <c r="K44" s="99">
        <v>136.19999999999999</v>
      </c>
      <c r="L44" s="99">
        <v>321.60000000000002</v>
      </c>
      <c r="M44" s="99">
        <v>307.60000000000002</v>
      </c>
      <c r="N44" s="99">
        <v>365.6</v>
      </c>
      <c r="O44" s="99">
        <v>326.2</v>
      </c>
      <c r="P44" s="99">
        <v>67.8</v>
      </c>
      <c r="Q44" s="99"/>
      <c r="R44" s="99"/>
      <c r="S44" s="99"/>
      <c r="T44" s="99"/>
      <c r="U44" s="99"/>
      <c r="V44" s="99"/>
      <c r="W44" s="99"/>
      <c r="X44" s="99"/>
      <c r="Y44" s="99"/>
      <c r="Z44" s="100"/>
      <c r="AA44" s="79">
        <f t="shared" si="7"/>
        <v>1899.9</v>
      </c>
    </row>
    <row r="45" spans="1:27" ht="24.95" customHeight="1" x14ac:dyDescent="0.2">
      <c r="A45" s="97" t="s">
        <v>43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5" customHeight="1" x14ac:dyDescent="0.2">
      <c r="A46" s="97" t="s">
        <v>44</v>
      </c>
      <c r="B46" s="98">
        <v>376.5</v>
      </c>
      <c r="C46" s="99">
        <v>166.1</v>
      </c>
      <c r="D46" s="99">
        <v>204.7</v>
      </c>
      <c r="E46" s="99"/>
      <c r="F46" s="99"/>
      <c r="G46" s="99"/>
      <c r="H46" s="99"/>
      <c r="I46" s="99">
        <v>249.9</v>
      </c>
      <c r="J46" s="99">
        <v>168</v>
      </c>
      <c r="K46" s="99">
        <v>49.2</v>
      </c>
      <c r="L46" s="99"/>
      <c r="M46" s="99"/>
      <c r="N46" s="99"/>
      <c r="O46" s="99"/>
      <c r="P46" s="99"/>
      <c r="Q46" s="99"/>
      <c r="R46" s="99">
        <v>500</v>
      </c>
      <c r="S46" s="99">
        <v>301.39999999999998</v>
      </c>
      <c r="T46" s="99">
        <v>492.9</v>
      </c>
      <c r="U46" s="99">
        <v>500</v>
      </c>
      <c r="V46" s="99">
        <v>500</v>
      </c>
      <c r="W46" s="99">
        <v>500</v>
      </c>
      <c r="X46" s="99">
        <v>500</v>
      </c>
      <c r="Y46" s="99">
        <v>500</v>
      </c>
      <c r="Z46" s="100"/>
      <c r="AA46" s="79">
        <f t="shared" si="7"/>
        <v>5008.7</v>
      </c>
    </row>
    <row r="47" spans="1:27" ht="24.95" customHeight="1" x14ac:dyDescent="0.2">
      <c r="A47" s="85" t="s">
        <v>47</v>
      </c>
      <c r="B47" s="98"/>
      <c r="C47" s="99"/>
      <c r="D47" s="99"/>
      <c r="E47" s="99"/>
      <c r="F47" s="99"/>
      <c r="G47" s="99"/>
      <c r="H47" s="99">
        <v>12</v>
      </c>
      <c r="I47" s="99"/>
      <c r="J47" s="99"/>
      <c r="K47" s="99"/>
      <c r="L47" s="99">
        <v>46</v>
      </c>
      <c r="M47" s="99">
        <v>70</v>
      </c>
      <c r="N47" s="99">
        <v>70</v>
      </c>
      <c r="O47" s="99">
        <v>56</v>
      </c>
      <c r="P47" s="99">
        <v>55</v>
      </c>
      <c r="Q47" s="99">
        <v>3</v>
      </c>
      <c r="R47" s="99">
        <v>40</v>
      </c>
      <c r="S47" s="99">
        <v>71.5</v>
      </c>
      <c r="T47" s="99">
        <v>113</v>
      </c>
      <c r="U47" s="99">
        <v>107</v>
      </c>
      <c r="V47" s="99">
        <v>82</v>
      </c>
      <c r="W47" s="99">
        <v>56</v>
      </c>
      <c r="X47" s="99">
        <v>42</v>
      </c>
      <c r="Y47" s="99">
        <v>92.75</v>
      </c>
      <c r="Z47" s="100"/>
      <c r="AA47" s="79">
        <f t="shared" si="7"/>
        <v>916.25</v>
      </c>
    </row>
    <row r="48" spans="1:27" ht="30" customHeight="1" thickBot="1" x14ac:dyDescent="0.25">
      <c r="A48" s="86" t="s">
        <v>48</v>
      </c>
      <c r="B48" s="87">
        <f>SUM(B42:B47)</f>
        <v>376.5</v>
      </c>
      <c r="C48" s="88">
        <f t="shared" ref="C48:Z48" si="8">SUM(C42:C47)</f>
        <v>166.1</v>
      </c>
      <c r="D48" s="88">
        <f t="shared" si="8"/>
        <v>204.7</v>
      </c>
      <c r="E48" s="88">
        <f t="shared" si="8"/>
        <v>0</v>
      </c>
      <c r="F48" s="88">
        <f t="shared" si="8"/>
        <v>146</v>
      </c>
      <c r="G48" s="88">
        <f t="shared" si="8"/>
        <v>0</v>
      </c>
      <c r="H48" s="88">
        <f t="shared" si="8"/>
        <v>12</v>
      </c>
      <c r="I48" s="88">
        <f t="shared" si="8"/>
        <v>249.9</v>
      </c>
      <c r="J48" s="88">
        <f t="shared" si="8"/>
        <v>396.9</v>
      </c>
      <c r="K48" s="88">
        <f t="shared" si="8"/>
        <v>185.39999999999998</v>
      </c>
      <c r="L48" s="88">
        <f t="shared" si="8"/>
        <v>367.6</v>
      </c>
      <c r="M48" s="88">
        <f t="shared" si="8"/>
        <v>377.6</v>
      </c>
      <c r="N48" s="88">
        <f t="shared" si="8"/>
        <v>435.6</v>
      </c>
      <c r="O48" s="88">
        <f t="shared" si="8"/>
        <v>382.2</v>
      </c>
      <c r="P48" s="88">
        <f t="shared" si="8"/>
        <v>122.8</v>
      </c>
      <c r="Q48" s="88">
        <f t="shared" si="8"/>
        <v>3</v>
      </c>
      <c r="R48" s="88">
        <f t="shared" si="8"/>
        <v>540</v>
      </c>
      <c r="S48" s="88">
        <f t="shared" si="8"/>
        <v>372.9</v>
      </c>
      <c r="T48" s="88">
        <f t="shared" si="8"/>
        <v>605.9</v>
      </c>
      <c r="U48" s="88">
        <f t="shared" si="8"/>
        <v>607</v>
      </c>
      <c r="V48" s="88">
        <f t="shared" si="8"/>
        <v>582</v>
      </c>
      <c r="W48" s="88">
        <f t="shared" si="8"/>
        <v>556</v>
      </c>
      <c r="X48" s="88">
        <f t="shared" si="8"/>
        <v>542</v>
      </c>
      <c r="Y48" s="88">
        <f t="shared" si="8"/>
        <v>592.75</v>
      </c>
      <c r="Z48" s="89">
        <f t="shared" si="8"/>
        <v>0</v>
      </c>
      <c r="AA48" s="90">
        <f t="shared" si="7"/>
        <v>7824.8499999999995</v>
      </c>
    </row>
    <row r="49" spans="1:27" ht="15.95" customHeight="1" thickBot="1" x14ac:dyDescent="0.25"/>
    <row r="50" spans="1:27" ht="30" customHeight="1" thickBot="1" x14ac:dyDescent="0.25">
      <c r="A50" s="69"/>
      <c r="B50" s="7">
        <f>IF(LEN(B$2)&gt;0,B$2,"")</f>
        <v>1</v>
      </c>
      <c r="C50" s="8">
        <f t="shared" ref="C50:Z50" si="9">IF(LEN(C$2)&gt;0,C$2,"")</f>
        <v>2</v>
      </c>
      <c r="D50" s="8">
        <f t="shared" si="9"/>
        <v>3</v>
      </c>
      <c r="E50" s="8">
        <f t="shared" si="9"/>
        <v>4</v>
      </c>
      <c r="F50" s="8">
        <f t="shared" si="9"/>
        <v>5</v>
      </c>
      <c r="G50" s="8">
        <f t="shared" si="9"/>
        <v>6</v>
      </c>
      <c r="H50" s="8">
        <f t="shared" si="9"/>
        <v>7</v>
      </c>
      <c r="I50" s="8">
        <f t="shared" si="9"/>
        <v>8</v>
      </c>
      <c r="J50" s="8">
        <f t="shared" si="9"/>
        <v>9</v>
      </c>
      <c r="K50" s="8">
        <f t="shared" si="9"/>
        <v>10</v>
      </c>
      <c r="L50" s="8">
        <f t="shared" si="9"/>
        <v>11</v>
      </c>
      <c r="M50" s="8">
        <f t="shared" si="9"/>
        <v>12</v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5" customHeight="1" thickBot="1" x14ac:dyDescent="0.25">
      <c r="A51" s="86" t="s">
        <v>38</v>
      </c>
      <c r="B51" s="87">
        <f t="shared" ref="B51:Z51" si="10">SUM(B10:B15)+B25+B39</f>
        <v>5134.6809999999996</v>
      </c>
      <c r="C51" s="88">
        <f t="shared" si="10"/>
        <v>4840.9320000000007</v>
      </c>
      <c r="D51" s="88">
        <f t="shared" si="10"/>
        <v>4775.2219999999998</v>
      </c>
      <c r="E51" s="88">
        <f t="shared" si="10"/>
        <v>4522.6369999999997</v>
      </c>
      <c r="F51" s="88">
        <f t="shared" si="10"/>
        <v>4749.1329999999998</v>
      </c>
      <c r="G51" s="88">
        <f t="shared" si="10"/>
        <v>5140.369999999999</v>
      </c>
      <c r="H51" s="88">
        <f t="shared" si="10"/>
        <v>5962.6639999999998</v>
      </c>
      <c r="I51" s="88">
        <f t="shared" si="10"/>
        <v>7038.8509999999987</v>
      </c>
      <c r="J51" s="88">
        <f t="shared" si="10"/>
        <v>7720.4930000000004</v>
      </c>
      <c r="K51" s="88">
        <f t="shared" si="10"/>
        <v>7906.518</v>
      </c>
      <c r="L51" s="88">
        <f t="shared" si="10"/>
        <v>8256.6820000000007</v>
      </c>
      <c r="M51" s="88">
        <f t="shared" si="10"/>
        <v>8322.3600000000024</v>
      </c>
      <c r="N51" s="88">
        <f t="shared" si="10"/>
        <v>8218.3860000000004</v>
      </c>
      <c r="O51" s="88">
        <f t="shared" si="10"/>
        <v>7885.5609999999997</v>
      </c>
      <c r="P51" s="88">
        <f t="shared" si="10"/>
        <v>7531.7350000000006</v>
      </c>
      <c r="Q51" s="88">
        <f t="shared" si="10"/>
        <v>7385.6090000000004</v>
      </c>
      <c r="R51" s="88">
        <f t="shared" si="10"/>
        <v>7857.9840000000004</v>
      </c>
      <c r="S51" s="88">
        <f t="shared" si="10"/>
        <v>8232.5380000000005</v>
      </c>
      <c r="T51" s="88">
        <f t="shared" si="10"/>
        <v>8479.4030000000021</v>
      </c>
      <c r="U51" s="88">
        <f t="shared" si="10"/>
        <v>8304.6509999999998</v>
      </c>
      <c r="V51" s="88">
        <f t="shared" si="10"/>
        <v>7700.3099999999995</v>
      </c>
      <c r="W51" s="88">
        <f t="shared" si="10"/>
        <v>6992.5370000000003</v>
      </c>
      <c r="X51" s="88">
        <f t="shared" si="10"/>
        <v>6568.668999999999</v>
      </c>
      <c r="Y51" s="88">
        <f t="shared" si="10"/>
        <v>6023.3580000000002</v>
      </c>
      <c r="Z51" s="89">
        <f t="shared" si="10"/>
        <v>0</v>
      </c>
      <c r="AA51" s="104">
        <f>SUM(B51:Z51)</f>
        <v>165551.28400000001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0" priority="1" operator="greaterThan">
      <formula>1500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pageSetUpPr fitToPage="1"/>
  </sheetPr>
  <dimension ref="A1:AA31"/>
  <sheetViews>
    <sheetView showGridLines="0" zoomScale="75" zoomScaleNormal="75" workbookViewId="0"/>
  </sheetViews>
  <sheetFormatPr defaultColWidth="9.140625" defaultRowHeight="14.25" x14ac:dyDescent="0.2"/>
  <cols>
    <col min="1" max="1" width="42.140625" style="5" customWidth="1"/>
    <col min="2" max="25" width="10.7109375" style="5" customWidth="1"/>
    <col min="26" max="26" width="10.7109375" style="5" hidden="1" customWidth="1"/>
    <col min="27" max="27" width="14.7109375" style="5" customWidth="1"/>
    <col min="28" max="16384" width="9.140625" style="5"/>
  </cols>
  <sheetData>
    <row r="1" spans="1:27" ht="39.950000000000003" customHeight="1" thickBot="1" x14ac:dyDescent="0.25">
      <c r="A1" s="1" t="s">
        <v>52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10" t="s">
        <v>0</v>
      </c>
      <c r="W1" s="110"/>
      <c r="X1" s="110"/>
      <c r="Y1" s="110"/>
      <c r="Z1" s="110"/>
      <c r="AA1" s="110"/>
    </row>
    <row r="2" spans="1:27" ht="30" customHeight="1" thickBot="1" x14ac:dyDescent="0.25">
      <c r="A2" s="6">
        <v>44963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25">
      <c r="A3" s="12" t="s">
        <v>49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>
        <v>-334.5</v>
      </c>
      <c r="C4" s="18">
        <v>-432.9</v>
      </c>
      <c r="D4" s="18">
        <v>-426.7</v>
      </c>
      <c r="E4" s="18">
        <v>-414.4</v>
      </c>
      <c r="F4" s="18">
        <v>-314.39999999999998</v>
      </c>
      <c r="G4" s="18">
        <v>-688</v>
      </c>
      <c r="H4" s="18">
        <v>-459.9</v>
      </c>
      <c r="I4" s="18">
        <v>-461.1</v>
      </c>
      <c r="J4" s="18">
        <v>396.9</v>
      </c>
      <c r="K4" s="18">
        <v>185.39999999999998</v>
      </c>
      <c r="L4" s="18">
        <v>-178.39999999999998</v>
      </c>
      <c r="M4" s="18">
        <v>-192.39999999999998</v>
      </c>
      <c r="N4" s="18">
        <v>-134.39999999999998</v>
      </c>
      <c r="O4" s="18">
        <v>-173.8</v>
      </c>
      <c r="P4" s="18">
        <v>-135.89999999999998</v>
      </c>
      <c r="Q4" s="18">
        <v>-124.9</v>
      </c>
      <c r="R4" s="18">
        <v>-89.799999999999955</v>
      </c>
      <c r="S4" s="18">
        <v>-409.6</v>
      </c>
      <c r="T4" s="18">
        <v>-218.10000000000002</v>
      </c>
      <c r="U4" s="18">
        <v>-166.70000000000005</v>
      </c>
      <c r="V4" s="18">
        <v>-69.600000000000023</v>
      </c>
      <c r="W4" s="18">
        <v>1.3000000000000114</v>
      </c>
      <c r="X4" s="18">
        <v>82.300000000000011</v>
      </c>
      <c r="Y4" s="18">
        <v>-211</v>
      </c>
      <c r="Z4" s="19"/>
      <c r="AA4" s="111">
        <f>SUM(B4:Z4)</f>
        <v>-4970.6000000000013</v>
      </c>
    </row>
    <row r="5" spans="1:27" ht="24.95" customHeight="1" thickBot="1" x14ac:dyDescent="0.25">
      <c r="A5" s="112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13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5"/>
    </row>
    <row r="7" spans="1:27" ht="24.95" customHeight="1" x14ac:dyDescent="0.2">
      <c r="A7" s="26" t="s">
        <v>3</v>
      </c>
      <c r="B7" s="116">
        <v>152.19999999999999</v>
      </c>
      <c r="C7" s="117">
        <v>143.72999999999999</v>
      </c>
      <c r="D7" s="117">
        <v>91.83</v>
      </c>
      <c r="E7" s="117">
        <v>88.26</v>
      </c>
      <c r="F7" s="117">
        <v>140.1</v>
      </c>
      <c r="G7" s="117">
        <v>148.93</v>
      </c>
      <c r="H7" s="117">
        <v>168</v>
      </c>
      <c r="I7" s="117">
        <v>200.65</v>
      </c>
      <c r="J7" s="117">
        <v>213.39</v>
      </c>
      <c r="K7" s="117">
        <v>179.34</v>
      </c>
      <c r="L7" s="117">
        <v>163.25</v>
      </c>
      <c r="M7" s="117">
        <v>155.94999999999999</v>
      </c>
      <c r="N7" s="117">
        <v>154.61000000000001</v>
      </c>
      <c r="O7" s="117">
        <v>152.12</v>
      </c>
      <c r="P7" s="117">
        <v>161.77000000000001</v>
      </c>
      <c r="Q7" s="117">
        <v>165.3</v>
      </c>
      <c r="R7" s="117">
        <v>181.8</v>
      </c>
      <c r="S7" s="117">
        <v>203.22</v>
      </c>
      <c r="T7" s="117">
        <v>218</v>
      </c>
      <c r="U7" s="117">
        <v>205.38</v>
      </c>
      <c r="V7" s="117">
        <v>186.21</v>
      </c>
      <c r="W7" s="117">
        <v>163.25</v>
      </c>
      <c r="X7" s="117">
        <v>154.1</v>
      </c>
      <c r="Y7" s="117">
        <v>159</v>
      </c>
      <c r="Z7" s="118"/>
      <c r="AA7" s="119">
        <f>IF(SUM(B7:Z7)&lt;&gt;0,AVERAGEIF(B7:Z7,"&lt;&gt;"""),"")</f>
        <v>164.59958333333336</v>
      </c>
    </row>
    <row r="8" spans="1:27" ht="24.95" customHeight="1" thickBot="1" x14ac:dyDescent="0.25">
      <c r="A8" s="112"/>
      <c r="B8" s="120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2"/>
      <c r="AA8" s="35"/>
    </row>
    <row r="9" spans="1:27" ht="18" customHeight="1" thickBot="1" x14ac:dyDescent="0.25">
      <c r="A9" s="65"/>
      <c r="B9" s="66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8"/>
    </row>
    <row r="10" spans="1:27" ht="30" customHeight="1" thickBot="1" x14ac:dyDescent="0.25">
      <c r="A10" s="69" t="s">
        <v>33</v>
      </c>
      <c r="B10" s="91">
        <v>1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3"/>
    </row>
    <row r="11" spans="1:27" ht="24.95" customHeight="1" x14ac:dyDescent="0.2">
      <c r="A11" s="70" t="s">
        <v>27</v>
      </c>
      <c r="B11" s="123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5"/>
      <c r="Z11" s="126"/>
      <c r="AA11" s="127">
        <f t="shared" ref="AA11:AA16" si="0">SUM(B11:Z11)</f>
        <v>0</v>
      </c>
    </row>
    <row r="12" spans="1:27" ht="24.95" customHeight="1" x14ac:dyDescent="0.2">
      <c r="A12" s="97" t="s">
        <v>28</v>
      </c>
      <c r="B12" s="128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30"/>
      <c r="Z12" s="131"/>
      <c r="AA12" s="132">
        <f t="shared" si="0"/>
        <v>0</v>
      </c>
    </row>
    <row r="13" spans="1:27" ht="24.95" customHeight="1" x14ac:dyDescent="0.2">
      <c r="A13" s="97" t="s">
        <v>29</v>
      </c>
      <c r="B13" s="128">
        <v>711</v>
      </c>
      <c r="C13" s="129">
        <v>599</v>
      </c>
      <c r="D13" s="129">
        <v>631.4</v>
      </c>
      <c r="E13" s="129">
        <v>339.3</v>
      </c>
      <c r="F13" s="129"/>
      <c r="G13" s="129">
        <v>532.20000000000005</v>
      </c>
      <c r="H13" s="129">
        <v>346.5</v>
      </c>
      <c r="I13" s="129">
        <v>711</v>
      </c>
      <c r="J13" s="129"/>
      <c r="K13" s="129"/>
      <c r="L13" s="129"/>
      <c r="M13" s="129"/>
      <c r="N13" s="129"/>
      <c r="O13" s="129"/>
      <c r="P13" s="129"/>
      <c r="Q13" s="129">
        <v>93.8</v>
      </c>
      <c r="R13" s="129">
        <v>589.79999999999995</v>
      </c>
      <c r="S13" s="129">
        <v>711</v>
      </c>
      <c r="T13" s="129">
        <v>711</v>
      </c>
      <c r="U13" s="129">
        <v>666.7</v>
      </c>
      <c r="V13" s="129">
        <v>569.6</v>
      </c>
      <c r="W13" s="129">
        <v>498.7</v>
      </c>
      <c r="X13" s="129">
        <v>417.7</v>
      </c>
      <c r="Y13" s="130">
        <v>711</v>
      </c>
      <c r="Z13" s="131"/>
      <c r="AA13" s="132">
        <f t="shared" si="0"/>
        <v>8839.7000000000007</v>
      </c>
    </row>
    <row r="14" spans="1:27" ht="24.95" customHeight="1" x14ac:dyDescent="0.2">
      <c r="A14" s="97" t="s">
        <v>30</v>
      </c>
      <c r="B14" s="128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1"/>
      <c r="AA14" s="132">
        <f t="shared" si="0"/>
        <v>0</v>
      </c>
    </row>
    <row r="15" spans="1:27" ht="24.95" customHeight="1" x14ac:dyDescent="0.2">
      <c r="A15" s="97" t="s">
        <v>31</v>
      </c>
      <c r="B15" s="128"/>
      <c r="C15" s="133"/>
      <c r="D15" s="133"/>
      <c r="E15" s="133">
        <v>75.099999999999994</v>
      </c>
      <c r="F15" s="133">
        <v>460.4</v>
      </c>
      <c r="G15" s="133">
        <v>155.80000000000001</v>
      </c>
      <c r="H15" s="133">
        <v>113.4</v>
      </c>
      <c r="I15" s="133"/>
      <c r="J15" s="133"/>
      <c r="K15" s="133"/>
      <c r="L15" s="133">
        <v>500</v>
      </c>
      <c r="M15" s="133">
        <v>500</v>
      </c>
      <c r="N15" s="133">
        <v>500</v>
      </c>
      <c r="O15" s="133">
        <v>500</v>
      </c>
      <c r="P15" s="133">
        <v>203.7</v>
      </c>
      <c r="Q15" s="133">
        <v>31.1</v>
      </c>
      <c r="R15" s="133"/>
      <c r="S15" s="133"/>
      <c r="T15" s="133"/>
      <c r="U15" s="133"/>
      <c r="V15" s="133"/>
      <c r="W15" s="133"/>
      <c r="X15" s="133"/>
      <c r="Y15" s="133"/>
      <c r="Z15" s="131"/>
      <c r="AA15" s="132">
        <f t="shared" si="0"/>
        <v>3039.4999999999995</v>
      </c>
    </row>
    <row r="16" spans="1:27" ht="30" customHeight="1" thickBot="1" x14ac:dyDescent="0.25">
      <c r="A16" s="86" t="s">
        <v>50</v>
      </c>
      <c r="B16" s="134">
        <f t="shared" ref="B16:Z16" si="1">IF(LEN(B$2)&gt;0,SUM(B11:B15),"")</f>
        <v>711</v>
      </c>
      <c r="C16" s="135">
        <f t="shared" si="1"/>
        <v>599</v>
      </c>
      <c r="D16" s="135">
        <f t="shared" si="1"/>
        <v>631.4</v>
      </c>
      <c r="E16" s="135">
        <f t="shared" si="1"/>
        <v>414.4</v>
      </c>
      <c r="F16" s="135">
        <f t="shared" si="1"/>
        <v>460.4</v>
      </c>
      <c r="G16" s="135">
        <f t="shared" si="1"/>
        <v>688</v>
      </c>
      <c r="H16" s="135">
        <f t="shared" si="1"/>
        <v>459.9</v>
      </c>
      <c r="I16" s="135">
        <f t="shared" si="1"/>
        <v>711</v>
      </c>
      <c r="J16" s="135">
        <f t="shared" si="1"/>
        <v>0</v>
      </c>
      <c r="K16" s="135">
        <f t="shared" si="1"/>
        <v>0</v>
      </c>
      <c r="L16" s="135">
        <f t="shared" si="1"/>
        <v>500</v>
      </c>
      <c r="M16" s="135">
        <f t="shared" si="1"/>
        <v>500</v>
      </c>
      <c r="N16" s="135">
        <f t="shared" si="1"/>
        <v>500</v>
      </c>
      <c r="O16" s="135">
        <f t="shared" si="1"/>
        <v>500</v>
      </c>
      <c r="P16" s="135">
        <f t="shared" si="1"/>
        <v>203.7</v>
      </c>
      <c r="Q16" s="135">
        <f t="shared" si="1"/>
        <v>124.9</v>
      </c>
      <c r="R16" s="135">
        <f t="shared" si="1"/>
        <v>589.79999999999995</v>
      </c>
      <c r="S16" s="135">
        <f t="shared" si="1"/>
        <v>711</v>
      </c>
      <c r="T16" s="135">
        <f t="shared" si="1"/>
        <v>711</v>
      </c>
      <c r="U16" s="135">
        <f t="shared" si="1"/>
        <v>666.7</v>
      </c>
      <c r="V16" s="135">
        <f t="shared" si="1"/>
        <v>569.6</v>
      </c>
      <c r="W16" s="135">
        <f t="shared" si="1"/>
        <v>498.7</v>
      </c>
      <c r="X16" s="135">
        <f t="shared" si="1"/>
        <v>417.7</v>
      </c>
      <c r="Y16" s="135">
        <f t="shared" si="1"/>
        <v>711</v>
      </c>
      <c r="Z16" s="136" t="str">
        <f t="shared" si="1"/>
        <v/>
      </c>
      <c r="AA16" s="90">
        <f t="shared" si="0"/>
        <v>11879.200000000003</v>
      </c>
    </row>
    <row r="17" spans="1:27" ht="18" customHeight="1" thickBot="1" x14ac:dyDescent="0.25">
      <c r="A17" s="101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</row>
    <row r="18" spans="1:27" ht="30" customHeight="1" thickBot="1" x14ac:dyDescent="0.25">
      <c r="A18" s="69" t="s">
        <v>46</v>
      </c>
      <c r="B18" s="91">
        <v>1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3"/>
    </row>
    <row r="19" spans="1:27" ht="24.95" customHeight="1" x14ac:dyDescent="0.2">
      <c r="A19" s="70" t="s">
        <v>40</v>
      </c>
      <c r="B19" s="123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5"/>
      <c r="Z19" s="126"/>
      <c r="AA19" s="127">
        <f t="shared" ref="AA19:AA24" si="2">SUM(B19:Z19)</f>
        <v>0</v>
      </c>
    </row>
    <row r="20" spans="1:27" ht="24.95" customHeight="1" x14ac:dyDescent="0.2">
      <c r="A20" s="97" t="s">
        <v>41</v>
      </c>
      <c r="B20" s="128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30"/>
      <c r="Z20" s="131"/>
      <c r="AA20" s="132">
        <f t="shared" si="2"/>
        <v>0</v>
      </c>
    </row>
    <row r="21" spans="1:27" ht="24.95" customHeight="1" x14ac:dyDescent="0.2">
      <c r="A21" s="97" t="s">
        <v>42</v>
      </c>
      <c r="B21" s="128"/>
      <c r="C21" s="129"/>
      <c r="D21" s="129"/>
      <c r="E21" s="129"/>
      <c r="F21" s="129">
        <v>146</v>
      </c>
      <c r="G21" s="129"/>
      <c r="H21" s="129"/>
      <c r="I21" s="129"/>
      <c r="J21" s="129">
        <v>228.9</v>
      </c>
      <c r="K21" s="129">
        <v>136.19999999999999</v>
      </c>
      <c r="L21" s="129">
        <v>321.60000000000002</v>
      </c>
      <c r="M21" s="129">
        <v>307.60000000000002</v>
      </c>
      <c r="N21" s="129">
        <v>365.6</v>
      </c>
      <c r="O21" s="129">
        <v>326.2</v>
      </c>
      <c r="P21" s="129">
        <v>67.8</v>
      </c>
      <c r="Q21" s="129"/>
      <c r="R21" s="129"/>
      <c r="S21" s="129"/>
      <c r="T21" s="129"/>
      <c r="U21" s="129"/>
      <c r="V21" s="129"/>
      <c r="W21" s="129"/>
      <c r="X21" s="129"/>
      <c r="Y21" s="130"/>
      <c r="Z21" s="131"/>
      <c r="AA21" s="132">
        <f t="shared" si="2"/>
        <v>1899.9</v>
      </c>
    </row>
    <row r="22" spans="1:27" ht="24.95" customHeight="1" x14ac:dyDescent="0.2">
      <c r="A22" s="97" t="s">
        <v>43</v>
      </c>
      <c r="B22" s="128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1"/>
      <c r="AA22" s="132">
        <f t="shared" si="2"/>
        <v>0</v>
      </c>
    </row>
    <row r="23" spans="1:27" ht="24.95" customHeight="1" x14ac:dyDescent="0.2">
      <c r="A23" s="97" t="s">
        <v>44</v>
      </c>
      <c r="B23" s="128">
        <v>376.5</v>
      </c>
      <c r="C23" s="133">
        <v>166.1</v>
      </c>
      <c r="D23" s="133">
        <v>204.7</v>
      </c>
      <c r="E23" s="133"/>
      <c r="F23" s="133"/>
      <c r="G23" s="133"/>
      <c r="H23" s="133"/>
      <c r="I23" s="133">
        <v>249.9</v>
      </c>
      <c r="J23" s="133">
        <v>168</v>
      </c>
      <c r="K23" s="133">
        <v>49.2</v>
      </c>
      <c r="L23" s="133"/>
      <c r="M23" s="133"/>
      <c r="N23" s="133"/>
      <c r="O23" s="133"/>
      <c r="P23" s="133"/>
      <c r="Q23" s="133"/>
      <c r="R23" s="133">
        <v>500</v>
      </c>
      <c r="S23" s="133">
        <v>301.39999999999998</v>
      </c>
      <c r="T23" s="133">
        <v>492.9</v>
      </c>
      <c r="U23" s="133">
        <v>500</v>
      </c>
      <c r="V23" s="133">
        <v>500</v>
      </c>
      <c r="W23" s="133">
        <v>500</v>
      </c>
      <c r="X23" s="133">
        <v>500</v>
      </c>
      <c r="Y23" s="133">
        <v>500</v>
      </c>
      <c r="Z23" s="131"/>
      <c r="AA23" s="132">
        <f t="shared" si="2"/>
        <v>5008.7</v>
      </c>
    </row>
    <row r="24" spans="1:27" ht="30" customHeight="1" thickBot="1" x14ac:dyDescent="0.25">
      <c r="A24" s="86" t="s">
        <v>48</v>
      </c>
      <c r="B24" s="134">
        <f t="shared" ref="B24:Z24" si="3">IF(LEN(B$2)&gt;0,SUM(B19:B23),"")</f>
        <v>376.5</v>
      </c>
      <c r="C24" s="135">
        <f t="shared" si="3"/>
        <v>166.1</v>
      </c>
      <c r="D24" s="135">
        <f t="shared" si="3"/>
        <v>204.7</v>
      </c>
      <c r="E24" s="135">
        <f t="shared" si="3"/>
        <v>0</v>
      </c>
      <c r="F24" s="135">
        <f t="shared" si="3"/>
        <v>146</v>
      </c>
      <c r="G24" s="135">
        <f t="shared" si="3"/>
        <v>0</v>
      </c>
      <c r="H24" s="135">
        <f t="shared" si="3"/>
        <v>0</v>
      </c>
      <c r="I24" s="135">
        <f t="shared" si="3"/>
        <v>249.9</v>
      </c>
      <c r="J24" s="135">
        <f t="shared" si="3"/>
        <v>396.9</v>
      </c>
      <c r="K24" s="135">
        <f t="shared" si="3"/>
        <v>185.39999999999998</v>
      </c>
      <c r="L24" s="135">
        <f t="shared" si="3"/>
        <v>321.60000000000002</v>
      </c>
      <c r="M24" s="135">
        <f t="shared" si="3"/>
        <v>307.60000000000002</v>
      </c>
      <c r="N24" s="135">
        <f t="shared" si="3"/>
        <v>365.6</v>
      </c>
      <c r="O24" s="135">
        <f t="shared" si="3"/>
        <v>326.2</v>
      </c>
      <c r="P24" s="135">
        <f t="shared" si="3"/>
        <v>67.8</v>
      </c>
      <c r="Q24" s="135">
        <f t="shared" si="3"/>
        <v>0</v>
      </c>
      <c r="R24" s="135">
        <f t="shared" si="3"/>
        <v>500</v>
      </c>
      <c r="S24" s="135">
        <f t="shared" si="3"/>
        <v>301.39999999999998</v>
      </c>
      <c r="T24" s="135">
        <f t="shared" si="3"/>
        <v>492.9</v>
      </c>
      <c r="U24" s="135">
        <f t="shared" si="3"/>
        <v>500</v>
      </c>
      <c r="V24" s="135">
        <f t="shared" si="3"/>
        <v>500</v>
      </c>
      <c r="W24" s="135">
        <f t="shared" si="3"/>
        <v>500</v>
      </c>
      <c r="X24" s="135">
        <f t="shared" si="3"/>
        <v>500</v>
      </c>
      <c r="Y24" s="135">
        <f t="shared" si="3"/>
        <v>500</v>
      </c>
      <c r="Z24" s="136" t="str">
        <f t="shared" si="3"/>
        <v/>
      </c>
      <c r="AA24" s="90">
        <f t="shared" si="2"/>
        <v>6908.5999999999995</v>
      </c>
    </row>
    <row r="25" spans="1:27" ht="15.95" customHeight="1" x14ac:dyDescent="0.2"/>
    <row r="28" spans="1:27" x14ac:dyDescent="0.2"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AA28" s="138"/>
    </row>
    <row r="31" spans="1:27" x14ac:dyDescent="0.2">
      <c r="J31" s="139"/>
    </row>
  </sheetData>
  <mergeCells count="6">
    <mergeCell ref="V1:AA1"/>
    <mergeCell ref="B3:AA3"/>
    <mergeCell ref="B6:AA6"/>
    <mergeCell ref="B9:AA9"/>
    <mergeCell ref="B10:AA10"/>
    <mergeCell ref="B18:AA18"/>
  </mergeCells>
  <printOptions horizontalCentered="1"/>
  <pageMargins left="0.15748031496062992" right="0.19685039370078741" top="0.39370078740157483" bottom="0.43307086614173229" header="0.19685039370078741" footer="0.19685039370078741"/>
  <pageSetup scale="43" orientation="landscape" horizontalDpi="300" verticalDpi="300" r:id="rId1"/>
  <headerFooter>
    <oddHeader>&amp;L&amp;A</oddHeader>
    <oddFooter>&amp;R&amp;D,&amp;T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57</vt:i4>
      </vt:variant>
    </vt:vector>
  </HeadingPairs>
  <TitlesOfParts>
    <vt:vector size="61" baseType="lpstr">
      <vt:lpstr>SPOT_Summary (SELL)</vt:lpstr>
      <vt:lpstr>SPOT_Summary (BUY)</vt:lpstr>
      <vt:lpstr>MKT_Coupling</vt:lpstr>
      <vt:lpstr>Summary_Chart</vt:lpstr>
      <vt:lpstr>BRD_EXP_NAMES_DAM_CPL</vt:lpstr>
      <vt:lpstr>BRD_EXP_NAMES_SUM_BUY</vt:lpstr>
      <vt:lpstr>BRD_EXP_NAMES_SUM_BUY_CPL</vt:lpstr>
      <vt:lpstr>BRD_EXP_VALUES_DAM_CPL</vt:lpstr>
      <vt:lpstr>BRD_EXP_VALUES_SUM_BUY</vt:lpstr>
      <vt:lpstr>BRD_EXP_VALUES_SUM_BUY_CPL</vt:lpstr>
      <vt:lpstr>BRD_IMP_NAMES_DAM_CPL</vt:lpstr>
      <vt:lpstr>BRD_IMP_NAMES_SUM_SELL</vt:lpstr>
      <vt:lpstr>BRD_IMP_NAMES_SUM_SELL_CPL</vt:lpstr>
      <vt:lpstr>BRD_IMP_VALUES_DAM_CPL</vt:lpstr>
      <vt:lpstr>BRD_IMP_VALUES_SUM_SELL</vt:lpstr>
      <vt:lpstr>BRD_IMP_VALUES_SUM_SELL_CPL</vt:lpstr>
      <vt:lpstr>BUY_ORDERS_NAMES_SUM_BUY</vt:lpstr>
      <vt:lpstr>BUY_ORDERS_VALUES_SUM_BUY</vt:lpstr>
      <vt:lpstr>DAM_CPL_PUB_TIME</vt:lpstr>
      <vt:lpstr>DEMAND_NAMES_SUM_BUY</vt:lpstr>
      <vt:lpstr>DEMAND_NAMES_SUM_SELL</vt:lpstr>
      <vt:lpstr>DEMAND_VALUES_SUM_BUY</vt:lpstr>
      <vt:lpstr>DEMAND_VALUES_SUM_SELL</vt:lpstr>
      <vt:lpstr>GR_MAINLAND_MCP_DAM_CPL</vt:lpstr>
      <vt:lpstr>GR_MAINLAND_MCP_SUM_BUY</vt:lpstr>
      <vt:lpstr>GR_MAINLAND_MCP_SUM_SELL</vt:lpstr>
      <vt:lpstr>MKT_DAM_COUPLING_DELIVERY_DAY</vt:lpstr>
      <vt:lpstr>MKT_DAM_COUPLING_TITLE</vt:lpstr>
      <vt:lpstr>MKT_SUM_BUY_DELIVERY_DAY</vt:lpstr>
      <vt:lpstr>MKT_SUM_BUY_TITLE</vt:lpstr>
      <vt:lpstr>MKT_SUM_SELL_DELIVERY_DAY</vt:lpstr>
      <vt:lpstr>MKT_SUM_SELL_TITLE</vt:lpstr>
      <vt:lpstr>MTUs_MKT_DAM_COUPLING</vt:lpstr>
      <vt:lpstr>MTUs_MKT_SUM_BUY</vt:lpstr>
      <vt:lpstr>MTUs_MKT_SUM_SELL</vt:lpstr>
      <vt:lpstr>NET_POSITION_GR_MAINLAND_DAM_CPL</vt:lpstr>
      <vt:lpstr>MKT_Coupling!Print_Area</vt:lpstr>
      <vt:lpstr>'SPOT_Summary (SELL)'!Print_Area</vt:lpstr>
      <vt:lpstr>SELL_ORDERS_NAMES_SUM_SELL</vt:lpstr>
      <vt:lpstr>SELL_ORDERS_VALUES_SUM_SELL</vt:lpstr>
      <vt:lpstr>TOT_DEMAND_GR_MAINLAND_SUM_BUY</vt:lpstr>
      <vt:lpstr>TOT_SUM_BUY_PUB_TIME</vt:lpstr>
      <vt:lpstr>TOT_SUM_SELL_PUB_TIME</vt:lpstr>
      <vt:lpstr>TOT_SUPPLY_GR_MAINLAND_SUM_SELL</vt:lpstr>
      <vt:lpstr>UNITS_CRT_VALUES_SUM_BUY</vt:lpstr>
      <vt:lpstr>UNITS_CRT_VALUES_SUM_SELL</vt:lpstr>
      <vt:lpstr>UNITS_CRTRES_VALUES_SUM_BUY</vt:lpstr>
      <vt:lpstr>UNITS_CRTRES_VALUES_SUM_SELL</vt:lpstr>
      <vt:lpstr>UNITS_GAS_VALUES_SUM_BUY</vt:lpstr>
      <vt:lpstr>UNITS_GAS_VALUES_SUM_SELL</vt:lpstr>
      <vt:lpstr>UNITS_HDR_VALUES_SUM_BUY</vt:lpstr>
      <vt:lpstr>UNITS_HDR_VALUES_SUM_SELL</vt:lpstr>
      <vt:lpstr>UNITS_IMP_VALUES_SUM_SELL</vt:lpstr>
      <vt:lpstr>UNITS_LIG_VALUES_SUM_BUY</vt:lpstr>
      <vt:lpstr>UNITS_LIG_VALUES_SUM_SELL</vt:lpstr>
      <vt:lpstr>UNITS_NAMES_SUM_BUY</vt:lpstr>
      <vt:lpstr>UNITS_NAMES_SUM_SELL</vt:lpstr>
      <vt:lpstr>UNITS_RES_VALUES_SUM_BUY</vt:lpstr>
      <vt:lpstr>UNITS_RES_VALUES_SUM_SELL</vt:lpstr>
      <vt:lpstr>UNITS_VALUES_SUM_BUY</vt:lpstr>
      <vt:lpstr>UNITS_VALUES_SUM_SELL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MarketOperator2</dc:creator>
  <cp:lastModifiedBy>MarketOperator2</cp:lastModifiedBy>
  <dcterms:created xsi:type="dcterms:W3CDTF">2023-02-05T12:20:17Z</dcterms:created>
  <dcterms:modified xsi:type="dcterms:W3CDTF">2023-02-05T12:20:18Z</dcterms:modified>
</cp:coreProperties>
</file>